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DieseArbeitsmappe"/>
  <bookViews>
    <workbookView xWindow="0" yWindow="0" windowWidth="23040" windowHeight="8865"/>
  </bookViews>
  <sheets>
    <sheet name="&quot;Ambulant&quot;" sheetId="1" r:id="rId1"/>
    <sheet name="&quot;Teilstationär&quot;" sheetId="9" r:id="rId2"/>
    <sheet name="Verhältniszahlen Ü 18" sheetId="10" r:id="rId3"/>
  </sheets>
  <externalReferences>
    <externalReference r:id="rId4"/>
  </externalReferences>
  <definedNames>
    <definedName name="_xlnm.Print_Area" localSheetId="1">'"Teilstationär"'!$A$1:$E$107</definedName>
    <definedName name="Hin_Akt_Belegung" localSheetId="1">[1]Hinweise!#REF!</definedName>
    <definedName name="Hin_Akt_Belegung">[1]Hinweise!#REF!</definedName>
    <definedName name="LTyp">[1]!tbl_LTyp[Ltyp]</definedName>
    <definedName name="oet">[1]!Tabelle9[örtliche Träger]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9"/>
  <c r="C82" s="1"/>
  <c r="C76"/>
  <c r="C83" s="1"/>
  <c r="C77"/>
  <c r="C84" s="1"/>
  <c r="C78"/>
  <c r="C85" s="1"/>
  <c r="C74"/>
  <c r="C81" s="1"/>
  <c r="B32" i="10"/>
  <c r="C30" s="1"/>
  <c r="B16"/>
  <c r="C12" s="1"/>
  <c r="C28" l="1"/>
  <c r="C6"/>
  <c r="C14"/>
  <c r="C24"/>
  <c r="C8"/>
  <c r="C26"/>
  <c r="C10"/>
  <c r="C22"/>
  <c r="C16" l="1"/>
  <c r="C32"/>
  <c r="D19" i="9"/>
  <c r="D46" l="1"/>
  <c r="D40"/>
  <c r="C21"/>
  <c r="D23" s="1"/>
  <c r="D42" l="1"/>
  <c r="D54" s="1"/>
  <c r="D58" s="1"/>
  <c r="D88" s="1"/>
  <c r="D27"/>
  <c r="D31" s="1"/>
  <c r="D35" s="1"/>
  <c r="D43" s="1"/>
  <c r="D60" s="1"/>
  <c r="D99" l="1"/>
  <c r="D96"/>
  <c r="D95"/>
  <c r="D102" s="1"/>
  <c r="G102" s="1"/>
  <c r="D97"/>
  <c r="D98"/>
  <c r="D91"/>
  <c r="D92"/>
  <c r="D89"/>
  <c r="D90"/>
  <c r="D62"/>
  <c r="D66" s="1"/>
  <c r="D45"/>
  <c r="D48" s="1"/>
  <c r="D49" s="1"/>
  <c r="D103" l="1"/>
  <c r="G103" s="1"/>
  <c r="D106"/>
  <c r="G106" s="1"/>
  <c r="D104"/>
  <c r="G104" s="1"/>
  <c r="D105"/>
  <c r="G105" s="1"/>
  <c r="D44" i="1" l="1"/>
  <c r="D17" l="1"/>
  <c r="C19" s="1"/>
  <c r="D38"/>
  <c r="D21" l="1"/>
  <c r="D40" l="1"/>
  <c r="D54" s="1"/>
  <c r="D25"/>
  <c r="D29" s="1"/>
  <c r="D33" s="1"/>
  <c r="D41" l="1"/>
  <c r="D43" l="1"/>
  <c r="D46" s="1"/>
  <c r="D47" s="1"/>
  <c r="D55"/>
  <c r="D56" s="1"/>
</calcChain>
</file>

<file path=xl/sharedStrings.xml><?xml version="1.0" encoding="utf-8"?>
<sst xmlns="http://schemas.openxmlformats.org/spreadsheetml/2006/main" count="187" uniqueCount="78">
  <si>
    <t>Ergebnis</t>
  </si>
  <si>
    <t>eigene Produktion (nur bei WfbM)</t>
  </si>
  <si>
    <t>Sonstiges in eigener Betriebsstätte</t>
  </si>
  <si>
    <t>unentgeltlicher Einsatz in anderer Betriebsstätte des Trägers</t>
  </si>
  <si>
    <t>unentgeltlicher Einsatz bei einem anderen Leistungserbringer</t>
  </si>
  <si>
    <t>Relation eingesetztes Personal zu bei Antragsstellung in Beschäftigung stehend (auf 2 Nachkommastellen gerundet):</t>
  </si>
  <si>
    <t>1. aktuell in Beschäftigung stehend:</t>
  </si>
  <si>
    <t>2. weiterhin eingesetzte VZÄ:</t>
  </si>
  <si>
    <t>Berechnung Vorrangige Leistungen EGH</t>
  </si>
  <si>
    <t>multipliziert mit</t>
  </si>
  <si>
    <t>vorl. SodEG-Zuschuss</t>
  </si>
  <si>
    <t>Vorrangige Leistungen EGH</t>
  </si>
  <si>
    <t>Kurzarbeitergeld</t>
  </si>
  <si>
    <t>SodEG-Zuschuss</t>
  </si>
  <si>
    <t>./. Vorrangige Leistungen EGH</t>
  </si>
  <si>
    <t>./. SodEG-Zuschuss</t>
  </si>
  <si>
    <t>Zwischensumme</t>
  </si>
  <si>
    <t>./. Kurzarbeitergeld</t>
  </si>
  <si>
    <t>Deckungsquote</t>
  </si>
  <si>
    <t>Anzahl Stellen weiterhin in Beschäftigung:</t>
  </si>
  <si>
    <t>Berechnung aufgrund der Angaben im Tabellenblatt "Zahlungen letzte 12 Monate"</t>
  </si>
  <si>
    <t>Berechnung aufgrund der Angaben im Tabellenblatt "Angaben Personal"</t>
  </si>
  <si>
    <t>Zahlungsbetrachtung zur Vor-Coronazahlung:</t>
  </si>
  <si>
    <t>Ø-Zahlung pro Monat in den letzten 12 Monaten:</t>
  </si>
  <si>
    <t>Berechnung SodEG-Zuschuss</t>
  </si>
  <si>
    <t>Berechnung Ø-Zahlung pro Monat</t>
  </si>
  <si>
    <t>Umrechnung auf den Fall</t>
  </si>
  <si>
    <t>Berechnung aufgrund der Angaben im Tabellenblatt "Belegung - vorr. AMBULANT"</t>
  </si>
  <si>
    <t>Zwischensumme (Ø-Zahlung pro Monat ./, Vorr. Leistungen EGH:</t>
  </si>
  <si>
    <t>bewilligte Einheit(en) pro Monat (Beispieldaten):</t>
  </si>
  <si>
    <t>Vorrangige Leistungen EGH je bewilligter Einheit:</t>
  </si>
  <si>
    <t>SodEG-Zuschuss je bewilligter Einheit:</t>
  </si>
  <si>
    <t>Gesamtzahlung je bewilligter Einheit:</t>
  </si>
  <si>
    <t>Notbetreuung</t>
  </si>
  <si>
    <t>Berechnung aufgrund der Angaben im Tabellenblatt "Belegung - vorr. TEILSTATIONÄR"</t>
  </si>
  <si>
    <t>./. Umsatz tatsächlich erbrachte Leistungen</t>
  </si>
  <si>
    <t>Gesamtsumme zur Umberechnung auf Entgelt</t>
  </si>
  <si>
    <t>Anzahl Fälle ohne Leistung</t>
  </si>
  <si>
    <t>+ SodEG-Zuschuss</t>
  </si>
  <si>
    <t>Umrechnung auf LBGR</t>
  </si>
  <si>
    <t>LBGR 1</t>
  </si>
  <si>
    <t>LBGR 2</t>
  </si>
  <si>
    <t>LBGR 3</t>
  </si>
  <si>
    <t>LBGR 4</t>
  </si>
  <si>
    <t>LBGR 5</t>
  </si>
  <si>
    <t>Bestimmung Verteilungsschlüssel aufgrund der individuellen Verteilung in der Betriebsstätte
Verhältniszahl * Anzahl Fälle ohne Leistung</t>
  </si>
  <si>
    <t>LBGR 1 -&gt; 2 Fälle</t>
  </si>
  <si>
    <t>LBGR 2 -&gt; 4 Fälle</t>
  </si>
  <si>
    <t>LBGR 3 -&gt; 7 Fälle</t>
  </si>
  <si>
    <t>LBGR 4 -&gt; 3 Fälle</t>
  </si>
  <si>
    <t>LBGR 5 -&gt; 4 Fälle</t>
  </si>
  <si>
    <t>Vorrangige Leistungen EGH ohne tats. Zahlungen</t>
  </si>
  <si>
    <t>Berechnung Vorrangige Leistungen EGH ohne tats. Zahlungen je LBGR</t>
  </si>
  <si>
    <t>Berechnung SodEG-Zuschuss je LBGR</t>
  </si>
  <si>
    <t>Gesamtentgelt je LBGR (Vorr. Leistungen EGH + SodEG-Zuschuss)</t>
  </si>
  <si>
    <t>Musterberechnung "Teilstationär" mit Beispieldaten</t>
  </si>
  <si>
    <t>Musterberechnung "Ambulant" mit Beispieldaten</t>
  </si>
  <si>
    <t>Entgelt je Fall 
(bei LT ohne LBGR Ende der Berechnung)</t>
  </si>
  <si>
    <t>Bestimmung Verhältniszahlen der LBGR untereinander je LT 
gem. einheitlicher Vergütungen nach Anlage A zum III. Vertrag ÜGV ü18</t>
  </si>
  <si>
    <t>Auswahl des Leistungstyps:</t>
  </si>
  <si>
    <t xml:space="preserve">Anlage A III. Vertrag ü18 - Einheitliche Leistungsvergütungen </t>
  </si>
  <si>
    <t xml:space="preserve">1.1.3.1; 2.1.3.1; 3.1.1.1  Werkstatt für behinderte Menschen </t>
  </si>
  <si>
    <t>einheitliche Leistungsvergütung</t>
  </si>
  <si>
    <t>Verhältnis</t>
  </si>
  <si>
    <t>PK/SK LBGR 1</t>
  </si>
  <si>
    <t>Anlage A III.Vertrag</t>
  </si>
  <si>
    <t>PK/SK LBGR 2</t>
  </si>
  <si>
    <t>PK/SK LBGR 3</t>
  </si>
  <si>
    <t>PK/SK LBGR 4</t>
  </si>
  <si>
    <t>PK/SK LBGR 5</t>
  </si>
  <si>
    <t xml:space="preserve">1.1.3.2; 2.1.3.2   Tagesförderstätten   </t>
  </si>
  <si>
    <t>1.1.3.1</t>
  </si>
  <si>
    <t>Ltyp1</t>
  </si>
  <si>
    <t>LBGR</t>
  </si>
  <si>
    <t>1.1.3.2</t>
  </si>
  <si>
    <t>2.1.3.2</t>
  </si>
  <si>
    <t>2.1.3.1</t>
  </si>
  <si>
    <t>3.1.1.1</t>
  </si>
</sst>
</file>

<file path=xl/styles.xml><?xml version="1.0" encoding="utf-8"?>
<styleSheet xmlns="http://schemas.openxmlformats.org/spreadsheetml/2006/main">
  <numFmts count="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_-* #,##0.000\ &quot;€&quot;_-;\-* #,##0.000\ &quot;€&quot;_-;_-* &quot;-&quot;???\ &quot;€&quot;_-;_-@_-"/>
    <numFmt numFmtId="166" formatCode="_-* #,##0.00\ &quot;€&quot;_-;\-* #,##0.00\ &quot;€&quot;_-;_-* &quot;-&quot;???\ &quot;€&quot;_-;_-@_-"/>
    <numFmt numFmtId="167" formatCode=";;;"/>
    <numFmt numFmtId="168" formatCode="#,##0.000"/>
    <numFmt numFmtId="169" formatCode="[=1]0&quot; Fall&quot;;0&quot; Fälle&quot;"/>
  </numFmts>
  <fonts count="16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 val="singleAccounting"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9"/>
      <color theme="1"/>
      <name val="Arial"/>
      <family val="2"/>
    </font>
    <font>
      <b/>
      <i/>
      <sz val="14"/>
      <color theme="1"/>
      <name val="Arial"/>
      <family val="2"/>
    </font>
    <font>
      <b/>
      <u/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rgb="FF000000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4" fontId="0" fillId="0" borderId="0" xfId="0" applyNumberFormat="1"/>
    <xf numFmtId="0" fontId="2" fillId="0" borderId="0" xfId="0" applyFont="1"/>
    <xf numFmtId="0" fontId="0" fillId="0" borderId="0" xfId="0" applyAlignment="1">
      <alignment horizontal="left" vertical="top" wrapText="1" indent="2"/>
    </xf>
    <xf numFmtId="0" fontId="2" fillId="0" borderId="0" xfId="0" applyFont="1" applyAlignment="1">
      <alignment vertical="top" wrapText="1"/>
    </xf>
    <xf numFmtId="44" fontId="2" fillId="0" borderId="0" xfId="0" applyNumberFormat="1" applyFont="1"/>
    <xf numFmtId="0" fontId="3" fillId="0" borderId="0" xfId="0" applyFont="1" applyAlignment="1">
      <alignment vertical="top" wrapText="1"/>
    </xf>
    <xf numFmtId="9" fontId="0" fillId="0" borderId="0" xfId="0" applyNumberFormat="1"/>
    <xf numFmtId="0" fontId="4" fillId="0" borderId="0" xfId="0" applyFont="1" applyAlignment="1">
      <alignment vertical="top" wrapText="1"/>
    </xf>
    <xf numFmtId="44" fontId="4" fillId="0" borderId="0" xfId="0" applyNumberFormat="1" applyFont="1"/>
    <xf numFmtId="10" fontId="2" fillId="0" borderId="0" xfId="1" applyNumberFormat="1" applyFont="1"/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3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0" fontId="0" fillId="2" borderId="0" xfId="0" applyFill="1"/>
    <xf numFmtId="0" fontId="0" fillId="3" borderId="0" xfId="0" applyFill="1" applyAlignment="1">
      <alignment vertical="top"/>
    </xf>
    <xf numFmtId="0" fontId="0" fillId="3" borderId="0" xfId="0" applyFill="1" applyAlignment="1">
      <alignment vertical="top" wrapText="1"/>
    </xf>
    <xf numFmtId="0" fontId="0" fillId="3" borderId="0" xfId="0" applyFill="1"/>
    <xf numFmtId="0" fontId="0" fillId="4" borderId="0" xfId="0" applyFill="1" applyAlignment="1">
      <alignment vertical="top"/>
    </xf>
    <xf numFmtId="0" fontId="0" fillId="4" borderId="0" xfId="0" applyFill="1" applyAlignment="1">
      <alignment vertical="top" wrapText="1"/>
    </xf>
    <xf numFmtId="0" fontId="0" fillId="4" borderId="0" xfId="0" applyFill="1"/>
    <xf numFmtId="0" fontId="0" fillId="0" borderId="0" xfId="0" applyAlignment="1"/>
    <xf numFmtId="44" fontId="0" fillId="0" borderId="0" xfId="0" applyNumberFormat="1" applyAlignment="1">
      <alignment vertical="top"/>
    </xf>
    <xf numFmtId="9" fontId="2" fillId="0" borderId="0" xfId="1" applyNumberFormat="1" applyFont="1" applyAlignment="1">
      <alignment vertical="top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horizontal="left" vertical="center" wrapText="1" indent="2"/>
    </xf>
    <xf numFmtId="0" fontId="2" fillId="0" borderId="0" xfId="0" applyFont="1" applyAlignment="1">
      <alignment horizontal="left" vertical="top" wrapText="1" indent="2"/>
    </xf>
    <xf numFmtId="0" fontId="0" fillId="5" borderId="0" xfId="0" applyFill="1" applyAlignment="1">
      <alignment vertical="top"/>
    </xf>
    <xf numFmtId="0" fontId="0" fillId="5" borderId="0" xfId="0" applyFill="1" applyAlignment="1">
      <alignment vertical="top" wrapText="1"/>
    </xf>
    <xf numFmtId="0" fontId="0" fillId="5" borderId="0" xfId="0" applyFill="1"/>
    <xf numFmtId="0" fontId="0" fillId="7" borderId="0" xfId="0" applyFill="1" applyAlignment="1">
      <alignment vertical="top"/>
    </xf>
    <xf numFmtId="0" fontId="0" fillId="7" borderId="0" xfId="0" applyFill="1" applyAlignment="1">
      <alignment vertical="top" wrapText="1"/>
    </xf>
    <xf numFmtId="0" fontId="0" fillId="7" borderId="0" xfId="0" applyFill="1"/>
    <xf numFmtId="0" fontId="0" fillId="6" borderId="0" xfId="0" applyFill="1"/>
    <xf numFmtId="0" fontId="7" fillId="0" borderId="0" xfId="0" applyFont="1" applyAlignment="1">
      <alignment horizontal="center" vertical="top" wrapText="1"/>
    </xf>
    <xf numFmtId="44" fontId="2" fillId="0" borderId="0" xfId="0" applyNumberFormat="1" applyFont="1" applyAlignment="1">
      <alignment horizontal="center" vertical="top" wrapText="1"/>
    </xf>
    <xf numFmtId="44" fontId="0" fillId="0" borderId="0" xfId="0" applyNumberFormat="1" applyFont="1" applyAlignment="1">
      <alignment horizontal="center" vertical="top" wrapText="1"/>
    </xf>
    <xf numFmtId="0" fontId="0" fillId="0" borderId="0" xfId="0" quotePrefix="1" applyAlignment="1">
      <alignment vertical="top" wrapText="1"/>
    </xf>
    <xf numFmtId="0" fontId="0" fillId="6" borderId="0" xfId="0" applyFill="1" applyAlignment="1">
      <alignment vertical="top"/>
    </xf>
    <xf numFmtId="0" fontId="6" fillId="6" borderId="0" xfId="0" applyFont="1" applyFill="1" applyAlignment="1">
      <alignment vertical="top"/>
    </xf>
    <xf numFmtId="0" fontId="6" fillId="6" borderId="0" xfId="0" applyFont="1" applyFill="1" applyAlignment="1">
      <alignment vertical="top" wrapText="1"/>
    </xf>
    <xf numFmtId="0" fontId="6" fillId="6" borderId="0" xfId="0" applyFont="1" applyFill="1"/>
    <xf numFmtId="164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left" vertical="top" wrapText="1" indent="2"/>
    </xf>
    <xf numFmtId="166" fontId="0" fillId="0" borderId="0" xfId="0" applyNumberFormat="1"/>
    <xf numFmtId="166" fontId="0" fillId="0" borderId="0" xfId="0" applyNumberFormat="1" applyAlignment="1">
      <alignment vertical="top" wrapText="1"/>
    </xf>
    <xf numFmtId="167" fontId="0" fillId="0" borderId="0" xfId="0" applyNumberFormat="1"/>
    <xf numFmtId="166" fontId="2" fillId="0" borderId="0" xfId="0" applyNumberFormat="1" applyFont="1" applyAlignment="1">
      <alignment horizontal="left" vertical="top" wrapText="1" indent="2"/>
    </xf>
    <xf numFmtId="166" fontId="2" fillId="0" borderId="0" xfId="0" applyNumberFormat="1" applyFont="1"/>
    <xf numFmtId="0" fontId="0" fillId="6" borderId="0" xfId="0" applyFill="1" applyAlignment="1"/>
    <xf numFmtId="0" fontId="11" fillId="0" borderId="1" xfId="2" applyFont="1" applyBorder="1"/>
    <xf numFmtId="0" fontId="10" fillId="0" borderId="0" xfId="2"/>
    <xf numFmtId="0" fontId="12" fillId="0" borderId="1" xfId="2" applyFont="1" applyBorder="1" applyAlignment="1" applyProtection="1">
      <alignment horizontal="left"/>
    </xf>
    <xf numFmtId="0" fontId="10" fillId="0" borderId="2" xfId="2" applyBorder="1" applyProtection="1"/>
    <xf numFmtId="0" fontId="10" fillId="0" borderId="3" xfId="2" applyBorder="1"/>
    <xf numFmtId="0" fontId="10" fillId="0" borderId="4" xfId="2" applyBorder="1" applyAlignment="1" applyProtection="1">
      <alignment horizontal="center" vertical="center" wrapText="1"/>
    </xf>
    <xf numFmtId="0" fontId="13" fillId="0" borderId="5" xfId="2" applyFont="1" applyBorder="1" applyAlignment="1" applyProtection="1">
      <alignment horizontal="center" vertical="center" wrapText="1"/>
    </xf>
    <xf numFmtId="0" fontId="10" fillId="0" borderId="3" xfId="2" applyBorder="1" applyAlignment="1">
      <alignment horizontal="center" vertical="center"/>
    </xf>
    <xf numFmtId="0" fontId="12" fillId="0" borderId="4" xfId="2" applyFont="1" applyFill="1" applyBorder="1" applyAlignment="1" applyProtection="1">
      <alignment horizontal="center"/>
    </xf>
    <xf numFmtId="44" fontId="0" fillId="0" borderId="6" xfId="3" applyFont="1" applyFill="1" applyBorder="1" applyProtection="1"/>
    <xf numFmtId="0" fontId="10" fillId="0" borderId="7" xfId="2" applyBorder="1" applyProtection="1"/>
    <xf numFmtId="44" fontId="12" fillId="8" borderId="8" xfId="3" applyFont="1" applyFill="1" applyBorder="1" applyProtection="1"/>
    <xf numFmtId="168" fontId="0" fillId="0" borderId="3" xfId="4" applyNumberFormat="1" applyFont="1" applyBorder="1"/>
    <xf numFmtId="44" fontId="0" fillId="0" borderId="9" xfId="3" applyFont="1" applyFill="1" applyBorder="1" applyProtection="1"/>
    <xf numFmtId="44" fontId="12" fillId="8" borderId="10" xfId="3" applyFont="1" applyFill="1" applyBorder="1" applyProtection="1"/>
    <xf numFmtId="164" fontId="0" fillId="0" borderId="3" xfId="4" applyNumberFormat="1" applyFont="1" applyBorder="1"/>
    <xf numFmtId="164" fontId="10" fillId="0" borderId="3" xfId="2" applyNumberFormat="1" applyBorder="1"/>
    <xf numFmtId="0" fontId="10" fillId="0" borderId="11" xfId="2" applyBorder="1" applyProtection="1"/>
    <xf numFmtId="44" fontId="10" fillId="0" borderId="0" xfId="2" applyNumberFormat="1"/>
    <xf numFmtId="0" fontId="10" fillId="0" borderId="2" xfId="2" applyBorder="1"/>
    <xf numFmtId="0" fontId="13" fillId="0" borderId="3" xfId="2" applyFont="1" applyFill="1" applyBorder="1" applyAlignment="1" applyProtection="1">
      <alignment horizontal="center" vertical="center" wrapText="1"/>
    </xf>
    <xf numFmtId="44" fontId="14" fillId="0" borderId="12" xfId="3" applyFont="1" applyFill="1" applyBorder="1" applyProtection="1"/>
    <xf numFmtId="44" fontId="12" fillId="9" borderId="13" xfId="3" applyFont="1" applyFill="1" applyBorder="1" applyProtection="1"/>
    <xf numFmtId="164" fontId="0" fillId="0" borderId="3" xfId="5" applyNumberFormat="1" applyFont="1" applyBorder="1"/>
    <xf numFmtId="44" fontId="0" fillId="0" borderId="0" xfId="3" applyFont="1"/>
    <xf numFmtId="169" fontId="15" fillId="0" borderId="0" xfId="0" applyNumberFormat="1" applyFont="1"/>
    <xf numFmtId="0" fontId="8" fillId="0" borderId="0" xfId="0" applyFont="1" applyAlignment="1">
      <alignment horizontal="center" vertical="top" wrapText="1"/>
    </xf>
    <xf numFmtId="0" fontId="0" fillId="3" borderId="0" xfId="0" applyFill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3" fillId="4" borderId="0" xfId="0" applyFont="1" applyFill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5" borderId="0" xfId="0" applyFont="1" applyFill="1" applyAlignment="1">
      <alignment horizontal="center" vertical="top"/>
    </xf>
    <xf numFmtId="0" fontId="9" fillId="7" borderId="0" xfId="0" applyFont="1" applyFill="1" applyAlignment="1">
      <alignment horizontal="center" vertical="top" wrapText="1"/>
    </xf>
    <xf numFmtId="0" fontId="5" fillId="7" borderId="0" xfId="0" applyFont="1" applyFill="1" applyAlignment="1">
      <alignment horizontal="center" vertical="top" wrapText="1"/>
    </xf>
    <xf numFmtId="0" fontId="5" fillId="6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166" fontId="7" fillId="0" borderId="0" xfId="0" applyNumberFormat="1" applyFont="1" applyAlignment="1">
      <alignment horizontal="center" vertical="top" wrapText="1"/>
    </xf>
  </cellXfs>
  <cellStyles count="6">
    <cellStyle name="Komma 2" xfId="5"/>
    <cellStyle name="Prozent" xfId="1" builtinId="5"/>
    <cellStyle name="Prozent 2" xfId="4"/>
    <cellStyle name="Standard" xfId="0" builtinId="0"/>
    <cellStyle name="Standard 2" xfId="2"/>
    <cellStyle name="Währung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LS-HI.LV.ads.niedersachsen.de\LS-Home$\Goede-Matthias\Desktop\Antrag_SodEG_V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rstattungsansprüche § 4 So (2"/>
      <sheetName val="Antrag"/>
      <sheetName val="LTypen"/>
      <sheetName val="Erklärung"/>
      <sheetName val="Bankverbindung"/>
      <sheetName val="Weitere Angaben"/>
      <sheetName val="Hintergrund"/>
      <sheetName val="Angaben Personal"/>
      <sheetName val="Angaben Fahrtkosten"/>
      <sheetName val="Sachmittel"/>
      <sheetName val="Personal"/>
      <sheetName val="Räumlichkeiten"/>
      <sheetName val="Sonstiges"/>
      <sheetName val="Erläuterungspapier"/>
      <sheetName val="Zahlungen letzte 12 Monate"/>
      <sheetName val="örtliche Träger"/>
      <sheetName val="Aktuelle Belegungssituation"/>
      <sheetName val="Hinweise"/>
      <sheetName val="Antrag_SodEG_V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E57"/>
  <sheetViews>
    <sheetView showGridLines="0" tabSelected="1" topLeftCell="A13" workbookViewId="0">
      <selection activeCell="B52" sqref="B52"/>
    </sheetView>
  </sheetViews>
  <sheetFormatPr baseColWidth="10" defaultColWidth="0" defaultRowHeight="14.25" zeroHeight="1"/>
  <cols>
    <col min="1" max="1" width="2.5" style="1" customWidth="1"/>
    <col min="2" max="2" width="45.875" style="2" customWidth="1"/>
    <col min="3" max="4" width="11.625" bestFit="1" customWidth="1"/>
    <col min="5" max="5" width="2.5" customWidth="1"/>
    <col min="6" max="16384" width="11.25" hidden="1"/>
  </cols>
  <sheetData>
    <row r="1" spans="1:5" ht="28.9" customHeight="1">
      <c r="B1" s="81" t="s">
        <v>56</v>
      </c>
      <c r="C1" s="81"/>
      <c r="D1" s="81"/>
    </row>
    <row r="2" spans="1:5" ht="4.9000000000000004" customHeight="1">
      <c r="A2" s="15"/>
      <c r="B2" s="16"/>
      <c r="C2" s="17"/>
      <c r="D2" s="17"/>
      <c r="E2" s="17"/>
    </row>
    <row r="3" spans="1:5" ht="15">
      <c r="A3" s="15"/>
      <c r="B3" s="86" t="s">
        <v>25</v>
      </c>
      <c r="C3" s="86"/>
      <c r="D3" s="86"/>
      <c r="E3" s="17"/>
    </row>
    <row r="4" spans="1:5">
      <c r="A4" s="15"/>
      <c r="B4" s="83" t="s">
        <v>20</v>
      </c>
      <c r="C4" s="83"/>
      <c r="D4" s="83"/>
      <c r="E4" s="17"/>
    </row>
    <row r="5" spans="1:5" ht="15">
      <c r="A5" s="15"/>
      <c r="B5" s="6" t="s">
        <v>23</v>
      </c>
      <c r="C5" s="4"/>
      <c r="D5" s="7">
        <v>23995</v>
      </c>
      <c r="E5" s="17"/>
    </row>
    <row r="6" spans="1:5" ht="4.1500000000000004" customHeight="1">
      <c r="A6" s="15"/>
      <c r="B6" s="16"/>
      <c r="C6" s="17"/>
      <c r="D6" s="17"/>
      <c r="E6" s="17"/>
    </row>
    <row r="7" spans="1:5" ht="4.9000000000000004" customHeight="1">
      <c r="A7" s="18"/>
      <c r="B7" s="19"/>
      <c r="C7" s="20"/>
      <c r="D7" s="20"/>
      <c r="E7" s="20"/>
    </row>
    <row r="8" spans="1:5" ht="15">
      <c r="A8" s="82"/>
      <c r="B8" s="85" t="s">
        <v>8</v>
      </c>
      <c r="C8" s="85"/>
      <c r="D8" s="85"/>
      <c r="E8" s="20"/>
    </row>
    <row r="9" spans="1:5" ht="13.9" customHeight="1">
      <c r="A9" s="82"/>
      <c r="B9" s="83" t="s">
        <v>21</v>
      </c>
      <c r="C9" s="83"/>
      <c r="D9" s="83"/>
      <c r="E9" s="20"/>
    </row>
    <row r="10" spans="1:5" ht="15">
      <c r="A10" s="82"/>
      <c r="B10" s="13" t="s">
        <v>6</v>
      </c>
      <c r="D10" s="4">
        <v>5</v>
      </c>
      <c r="E10" s="20"/>
    </row>
    <row r="11" spans="1:5" ht="4.9000000000000004" customHeight="1">
      <c r="A11" s="82"/>
      <c r="B11" s="14"/>
      <c r="E11" s="20"/>
    </row>
    <row r="12" spans="1:5" ht="15">
      <c r="A12" s="82"/>
      <c r="B12" s="13" t="s">
        <v>7</v>
      </c>
      <c r="E12" s="20"/>
    </row>
    <row r="13" spans="1:5" s="27" customFormat="1" ht="28.15" customHeight="1">
      <c r="A13" s="82"/>
      <c r="B13" s="29" t="s">
        <v>2</v>
      </c>
      <c r="C13" s="27">
        <v>3</v>
      </c>
      <c r="E13" s="28"/>
    </row>
    <row r="14" spans="1:5" s="27" customFormat="1" ht="28.15" customHeight="1">
      <c r="A14" s="82"/>
      <c r="B14" s="29" t="s">
        <v>3</v>
      </c>
      <c r="C14" s="27">
        <v>0</v>
      </c>
      <c r="E14" s="28"/>
    </row>
    <row r="15" spans="1:5" s="27" customFormat="1" ht="28.15" customHeight="1">
      <c r="A15" s="82"/>
      <c r="B15" s="29" t="s">
        <v>4</v>
      </c>
      <c r="C15" s="27">
        <v>0</v>
      </c>
      <c r="E15" s="28"/>
    </row>
    <row r="16" spans="1:5" ht="4.9000000000000004" customHeight="1">
      <c r="A16" s="82"/>
      <c r="B16" s="14"/>
      <c r="E16" s="20"/>
    </row>
    <row r="17" spans="1:5" ht="15">
      <c r="A17" s="82"/>
      <c r="B17" s="30" t="s">
        <v>19</v>
      </c>
      <c r="D17" s="4">
        <f>SUM(C13:C15)</f>
        <v>3</v>
      </c>
      <c r="E17" s="20"/>
    </row>
    <row r="18" spans="1:5" ht="15">
      <c r="A18" s="82"/>
      <c r="C18" s="4"/>
      <c r="E18" s="20"/>
    </row>
    <row r="19" spans="1:5" ht="45">
      <c r="A19" s="82"/>
      <c r="B19" s="6" t="s">
        <v>5</v>
      </c>
      <c r="C19" s="26">
        <f>ROUND(D17/D10,2)</f>
        <v>0.6</v>
      </c>
      <c r="E19" s="20"/>
    </row>
    <row r="20" spans="1:5">
      <c r="A20" s="82"/>
      <c r="E20" s="20"/>
    </row>
    <row r="21" spans="1:5" ht="15">
      <c r="A21" s="82"/>
      <c r="B21" s="6" t="s">
        <v>11</v>
      </c>
      <c r="D21" s="7">
        <f>D5*C19</f>
        <v>14397</v>
      </c>
      <c r="E21" s="20"/>
    </row>
    <row r="22" spans="1:5" ht="4.9000000000000004" customHeight="1">
      <c r="A22" s="18"/>
      <c r="B22" s="19"/>
      <c r="C22" s="20"/>
      <c r="D22" s="20"/>
      <c r="E22" s="20"/>
    </row>
    <row r="23" spans="1:5" ht="4.9000000000000004" customHeight="1">
      <c r="A23" s="21"/>
      <c r="B23" s="22"/>
      <c r="C23" s="23"/>
      <c r="D23" s="23"/>
      <c r="E23" s="23"/>
    </row>
    <row r="24" spans="1:5" ht="15">
      <c r="A24" s="21"/>
      <c r="B24" s="84" t="s">
        <v>24</v>
      </c>
      <c r="C24" s="84"/>
      <c r="D24" s="84"/>
      <c r="E24" s="23"/>
    </row>
    <row r="25" spans="1:5" ht="28.5">
      <c r="A25" s="21"/>
      <c r="B25" s="2" t="s">
        <v>28</v>
      </c>
      <c r="C25" s="1"/>
      <c r="D25" s="25">
        <f>D5-D21</f>
        <v>9598</v>
      </c>
      <c r="E25" s="23"/>
    </row>
    <row r="26" spans="1:5" ht="4.9000000000000004" customHeight="1">
      <c r="A26" s="21"/>
      <c r="C26" s="1"/>
      <c r="D26" s="25"/>
      <c r="E26" s="23"/>
    </row>
    <row r="27" spans="1:5">
      <c r="A27" s="21"/>
      <c r="B27" s="2" t="s">
        <v>9</v>
      </c>
      <c r="C27" s="9">
        <v>0.75</v>
      </c>
      <c r="E27" s="23"/>
    </row>
    <row r="28" spans="1:5" ht="4.9000000000000004" customHeight="1">
      <c r="A28" s="21"/>
      <c r="C28" s="1"/>
      <c r="D28" s="25"/>
      <c r="E28" s="23"/>
    </row>
    <row r="29" spans="1:5" ht="15">
      <c r="A29" s="21"/>
      <c r="B29" s="6" t="s">
        <v>10</v>
      </c>
      <c r="D29" s="7">
        <f>D25*C27</f>
        <v>7198.5</v>
      </c>
      <c r="E29" s="23"/>
    </row>
    <row r="30" spans="1:5" ht="4.9000000000000004" customHeight="1">
      <c r="A30" s="21"/>
      <c r="C30" s="1"/>
      <c r="D30" s="25"/>
      <c r="E30" s="23"/>
    </row>
    <row r="31" spans="1:5">
      <c r="A31" s="21"/>
      <c r="B31" s="2" t="s">
        <v>12</v>
      </c>
      <c r="D31" s="3">
        <v>4400</v>
      </c>
      <c r="E31" s="23"/>
    </row>
    <row r="32" spans="1:5" ht="4.9000000000000004" customHeight="1">
      <c r="A32" s="21"/>
      <c r="C32" s="1"/>
      <c r="D32" s="25"/>
      <c r="E32" s="23"/>
    </row>
    <row r="33" spans="1:5" ht="15">
      <c r="A33" s="21"/>
      <c r="B33" s="6" t="s">
        <v>13</v>
      </c>
      <c r="C33" s="4"/>
      <c r="D33" s="7">
        <f>D29-D31</f>
        <v>2798.5</v>
      </c>
      <c r="E33" s="23"/>
    </row>
    <row r="34" spans="1:5" ht="4.9000000000000004" customHeight="1">
      <c r="A34" s="21"/>
      <c r="B34" s="22"/>
      <c r="C34" s="23"/>
      <c r="D34" s="23"/>
      <c r="E34" s="23"/>
    </row>
    <row r="35" spans="1:5" ht="4.9000000000000004" customHeight="1">
      <c r="A35" s="31"/>
      <c r="B35" s="32"/>
      <c r="C35" s="33"/>
      <c r="D35" s="33"/>
      <c r="E35" s="33"/>
    </row>
    <row r="36" spans="1:5" ht="15">
      <c r="A36" s="31"/>
      <c r="B36" s="87" t="s">
        <v>22</v>
      </c>
      <c r="C36" s="87"/>
      <c r="D36" s="87"/>
      <c r="E36" s="33"/>
    </row>
    <row r="37" spans="1:5" ht="4.9000000000000004" customHeight="1">
      <c r="A37" s="31"/>
      <c r="E37" s="33"/>
    </row>
    <row r="38" spans="1:5">
      <c r="A38" s="31"/>
      <c r="B38" s="2" t="s">
        <v>23</v>
      </c>
      <c r="D38" s="3">
        <f>-D5</f>
        <v>-23995</v>
      </c>
      <c r="E38" s="33"/>
    </row>
    <row r="39" spans="1:5" ht="4.9000000000000004" customHeight="1">
      <c r="A39" s="31"/>
      <c r="C39" s="1"/>
      <c r="D39" s="25"/>
      <c r="E39" s="33"/>
    </row>
    <row r="40" spans="1:5">
      <c r="A40" s="31"/>
      <c r="B40" s="2" t="s">
        <v>14</v>
      </c>
      <c r="D40" s="3">
        <f>D21</f>
        <v>14397</v>
      </c>
      <c r="E40" s="33"/>
    </row>
    <row r="41" spans="1:5">
      <c r="A41" s="31"/>
      <c r="B41" s="2" t="s">
        <v>15</v>
      </c>
      <c r="D41" s="3">
        <f>D33</f>
        <v>2798.5</v>
      </c>
      <c r="E41" s="33"/>
    </row>
    <row r="42" spans="1:5" ht="4.9000000000000004" customHeight="1">
      <c r="A42" s="31"/>
      <c r="C42" s="1"/>
      <c r="D42" s="25"/>
      <c r="E42" s="33"/>
    </row>
    <row r="43" spans="1:5">
      <c r="A43" s="31"/>
      <c r="B43" s="2" t="s">
        <v>16</v>
      </c>
      <c r="D43" s="3">
        <f>D38+D40+D41</f>
        <v>-6799.5</v>
      </c>
      <c r="E43" s="33"/>
    </row>
    <row r="44" spans="1:5">
      <c r="A44" s="31"/>
      <c r="B44" s="2" t="s">
        <v>17</v>
      </c>
      <c r="D44" s="3">
        <f>D31</f>
        <v>4400</v>
      </c>
      <c r="E44" s="33"/>
    </row>
    <row r="45" spans="1:5" ht="4.9000000000000004" customHeight="1">
      <c r="A45" s="31"/>
      <c r="C45" s="1"/>
      <c r="D45" s="25"/>
      <c r="E45" s="33"/>
    </row>
    <row r="46" spans="1:5" ht="19.5">
      <c r="A46" s="31"/>
      <c r="B46" s="10" t="s">
        <v>0</v>
      </c>
      <c r="D46" s="11">
        <f>D43+D44</f>
        <v>-2399.5</v>
      </c>
      <c r="E46" s="33"/>
    </row>
    <row r="47" spans="1:5" ht="15">
      <c r="A47" s="31"/>
      <c r="B47" s="6" t="s">
        <v>18</v>
      </c>
      <c r="D47" s="12">
        <f>1-(D46/D38)</f>
        <v>0.9</v>
      </c>
      <c r="E47" s="33"/>
    </row>
    <row r="48" spans="1:5" ht="4.9000000000000004" customHeight="1">
      <c r="A48" s="31"/>
      <c r="B48" s="32"/>
      <c r="C48" s="33"/>
      <c r="D48" s="33"/>
      <c r="E48" s="33"/>
    </row>
    <row r="49" spans="1:5" ht="4.9000000000000004" customHeight="1">
      <c r="A49" s="34"/>
      <c r="B49" s="35"/>
      <c r="C49" s="36"/>
      <c r="D49" s="36"/>
      <c r="E49" s="36"/>
    </row>
    <row r="50" spans="1:5" ht="15">
      <c r="A50" s="34"/>
      <c r="B50" s="88" t="s">
        <v>26</v>
      </c>
      <c r="C50" s="88"/>
      <c r="D50" s="88"/>
      <c r="E50" s="36"/>
    </row>
    <row r="51" spans="1:5">
      <c r="A51" s="34"/>
      <c r="B51" s="83" t="s">
        <v>27</v>
      </c>
      <c r="C51" s="83"/>
      <c r="D51" s="83"/>
      <c r="E51" s="36"/>
    </row>
    <row r="52" spans="1:5">
      <c r="A52" s="34"/>
      <c r="B52" s="2" t="s">
        <v>29</v>
      </c>
      <c r="C52">
        <v>475</v>
      </c>
      <c r="E52" s="36"/>
    </row>
    <row r="53" spans="1:5">
      <c r="A53" s="34"/>
      <c r="E53" s="36"/>
    </row>
    <row r="54" spans="1:5">
      <c r="A54" s="34"/>
      <c r="B54" s="2" t="s">
        <v>30</v>
      </c>
      <c r="D54" s="3">
        <f>D40/C52</f>
        <v>30.309473684210527</v>
      </c>
      <c r="E54" s="36"/>
    </row>
    <row r="55" spans="1:5">
      <c r="A55" s="34"/>
      <c r="B55" s="2" t="s">
        <v>31</v>
      </c>
      <c r="D55" s="3">
        <f>D41/C52</f>
        <v>5.891578947368421</v>
      </c>
      <c r="E55" s="36"/>
    </row>
    <row r="56" spans="1:5" ht="15">
      <c r="A56" s="34"/>
      <c r="B56" s="6" t="s">
        <v>32</v>
      </c>
      <c r="C56" s="4"/>
      <c r="D56" s="7">
        <f>D54+D55</f>
        <v>36.201052631578946</v>
      </c>
      <c r="E56" s="36"/>
    </row>
    <row r="57" spans="1:5" ht="4.9000000000000004" customHeight="1">
      <c r="A57" s="34"/>
      <c r="B57" s="35"/>
      <c r="C57" s="36"/>
      <c r="D57" s="36"/>
      <c r="E57" s="36"/>
    </row>
  </sheetData>
  <mergeCells count="10">
    <mergeCell ref="B1:D1"/>
    <mergeCell ref="A8:A21"/>
    <mergeCell ref="B4:D4"/>
    <mergeCell ref="B9:D9"/>
    <mergeCell ref="B51:D51"/>
    <mergeCell ref="B24:D24"/>
    <mergeCell ref="B8:D8"/>
    <mergeCell ref="B3:D3"/>
    <mergeCell ref="B36:D36"/>
    <mergeCell ref="B50:D5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G121"/>
  <sheetViews>
    <sheetView showGridLines="0" topLeftCell="A61" zoomScale="145" zoomScaleNormal="145" workbookViewId="0">
      <selection activeCell="C72" sqref="C72"/>
    </sheetView>
  </sheetViews>
  <sheetFormatPr baseColWidth="10" defaultColWidth="0" defaultRowHeight="14.25" zeroHeight="1"/>
  <cols>
    <col min="1" max="1" width="2.5" style="1" customWidth="1"/>
    <col min="2" max="2" width="45.875" style="2" customWidth="1"/>
    <col min="3" max="3" width="11.625" bestFit="1" customWidth="1"/>
    <col min="4" max="4" width="12" bestFit="1" customWidth="1"/>
    <col min="5" max="5" width="2.5" customWidth="1"/>
    <col min="6" max="6" width="11.25" hidden="1" customWidth="1"/>
    <col min="7" max="7" width="11.625" hidden="1" customWidth="1"/>
    <col min="8" max="16384" width="11.25" hidden="1"/>
  </cols>
  <sheetData>
    <row r="1" spans="1:5" ht="28.9" customHeight="1">
      <c r="B1" s="81" t="s">
        <v>55</v>
      </c>
      <c r="C1" s="81"/>
      <c r="D1" s="81"/>
    </row>
    <row r="2" spans="1:5" ht="4.9000000000000004" customHeight="1">
      <c r="A2" s="15"/>
      <c r="B2" s="16"/>
      <c r="C2" s="17"/>
      <c r="D2" s="17"/>
      <c r="E2" s="17"/>
    </row>
    <row r="3" spans="1:5" ht="15">
      <c r="A3" s="15"/>
      <c r="B3" s="86" t="s">
        <v>25</v>
      </c>
      <c r="C3" s="86"/>
      <c r="D3" s="86"/>
      <c r="E3" s="17"/>
    </row>
    <row r="4" spans="1:5">
      <c r="A4" s="15"/>
      <c r="B4" s="83" t="s">
        <v>20</v>
      </c>
      <c r="C4" s="83"/>
      <c r="D4" s="83"/>
      <c r="E4" s="17"/>
    </row>
    <row r="5" spans="1:5" ht="15">
      <c r="A5" s="15"/>
      <c r="B5" s="6" t="s">
        <v>23</v>
      </c>
      <c r="C5" s="4"/>
      <c r="D5" s="7">
        <v>45000</v>
      </c>
      <c r="E5" s="17"/>
    </row>
    <row r="6" spans="1:5" ht="4.1500000000000004" customHeight="1">
      <c r="A6" s="15"/>
      <c r="B6" s="16"/>
      <c r="C6" s="17"/>
      <c r="D6" s="17"/>
      <c r="E6" s="17"/>
    </row>
    <row r="7" spans="1:5" ht="4.9000000000000004" customHeight="1">
      <c r="A7" s="18"/>
      <c r="B7" s="19"/>
      <c r="C7" s="20"/>
      <c r="D7" s="20"/>
      <c r="E7" s="20"/>
    </row>
    <row r="8" spans="1:5" ht="15">
      <c r="A8" s="82"/>
      <c r="B8" s="85" t="s">
        <v>8</v>
      </c>
      <c r="C8" s="85"/>
      <c r="D8" s="85"/>
      <c r="E8" s="20"/>
    </row>
    <row r="9" spans="1:5" ht="13.9" customHeight="1">
      <c r="A9" s="82"/>
      <c r="B9" s="83" t="s">
        <v>21</v>
      </c>
      <c r="C9" s="83"/>
      <c r="D9" s="83"/>
      <c r="E9" s="20"/>
    </row>
    <row r="10" spans="1:5" ht="15">
      <c r="A10" s="82"/>
      <c r="B10" s="13" t="s">
        <v>6</v>
      </c>
      <c r="D10" s="4">
        <v>7.8</v>
      </c>
      <c r="E10" s="20"/>
    </row>
    <row r="11" spans="1:5" ht="4.9000000000000004" customHeight="1">
      <c r="A11" s="82"/>
      <c r="B11" s="14"/>
      <c r="E11" s="20"/>
    </row>
    <row r="12" spans="1:5" ht="15">
      <c r="A12" s="82"/>
      <c r="B12" s="13" t="s">
        <v>7</v>
      </c>
      <c r="E12" s="20"/>
    </row>
    <row r="13" spans="1:5" s="27" customFormat="1" ht="28.15" customHeight="1">
      <c r="A13" s="82"/>
      <c r="B13" s="29" t="s">
        <v>33</v>
      </c>
      <c r="C13" s="27">
        <v>2</v>
      </c>
      <c r="E13" s="28"/>
    </row>
    <row r="14" spans="1:5" s="27" customFormat="1" ht="28.15" customHeight="1">
      <c r="A14" s="82"/>
      <c r="B14" s="29" t="s">
        <v>1</v>
      </c>
      <c r="C14" s="27">
        <v>2.8</v>
      </c>
      <c r="E14" s="28"/>
    </row>
    <row r="15" spans="1:5" s="27" customFormat="1" ht="28.15" customHeight="1">
      <c r="A15" s="82"/>
      <c r="B15" s="29" t="s">
        <v>2</v>
      </c>
      <c r="C15" s="27">
        <v>0</v>
      </c>
      <c r="E15" s="28"/>
    </row>
    <row r="16" spans="1:5" s="27" customFormat="1" ht="28.15" customHeight="1">
      <c r="A16" s="82"/>
      <c r="B16" s="29" t="s">
        <v>3</v>
      </c>
      <c r="C16" s="27">
        <v>1</v>
      </c>
      <c r="E16" s="28"/>
    </row>
    <row r="17" spans="1:5" s="27" customFormat="1" ht="28.15" customHeight="1">
      <c r="A17" s="82"/>
      <c r="B17" s="29" t="s">
        <v>4</v>
      </c>
      <c r="C17" s="27">
        <v>0</v>
      </c>
      <c r="E17" s="28"/>
    </row>
    <row r="18" spans="1:5" ht="4.9000000000000004" customHeight="1">
      <c r="A18" s="82"/>
      <c r="B18" s="14"/>
      <c r="E18" s="20"/>
    </row>
    <row r="19" spans="1:5" ht="15">
      <c r="A19" s="82"/>
      <c r="B19" s="30" t="s">
        <v>19</v>
      </c>
      <c r="D19" s="4">
        <f>SUM(C13:C17)</f>
        <v>5.8</v>
      </c>
      <c r="E19" s="20"/>
    </row>
    <row r="20" spans="1:5" ht="15">
      <c r="A20" s="82"/>
      <c r="C20" s="4"/>
      <c r="E20" s="20"/>
    </row>
    <row r="21" spans="1:5" ht="45">
      <c r="A21" s="82"/>
      <c r="B21" s="6" t="s">
        <v>5</v>
      </c>
      <c r="C21" s="26">
        <f>ROUND(D19/D10,2)</f>
        <v>0.74</v>
      </c>
      <c r="E21" s="20"/>
    </row>
    <row r="22" spans="1:5">
      <c r="A22" s="82"/>
      <c r="E22" s="20"/>
    </row>
    <row r="23" spans="1:5" ht="15">
      <c r="A23" s="82"/>
      <c r="B23" s="6" t="s">
        <v>11</v>
      </c>
      <c r="D23" s="7">
        <f>D5*C21</f>
        <v>33300</v>
      </c>
      <c r="E23" s="20"/>
    </row>
    <row r="24" spans="1:5" ht="4.9000000000000004" customHeight="1">
      <c r="A24" s="18"/>
      <c r="B24" s="19"/>
      <c r="C24" s="20"/>
      <c r="D24" s="20"/>
      <c r="E24" s="20"/>
    </row>
    <row r="25" spans="1:5" ht="4.9000000000000004" customHeight="1">
      <c r="A25" s="21"/>
      <c r="B25" s="22"/>
      <c r="C25" s="23"/>
      <c r="D25" s="23"/>
      <c r="E25" s="23"/>
    </row>
    <row r="26" spans="1:5" ht="15">
      <c r="A26" s="21"/>
      <c r="B26" s="84" t="s">
        <v>24</v>
      </c>
      <c r="C26" s="84"/>
      <c r="D26" s="84"/>
      <c r="E26" s="23"/>
    </row>
    <row r="27" spans="1:5" ht="28.5">
      <c r="A27" s="21"/>
      <c r="B27" s="2" t="s">
        <v>28</v>
      </c>
      <c r="C27" s="1"/>
      <c r="D27" s="25">
        <f>D5-D23</f>
        <v>11700</v>
      </c>
      <c r="E27" s="23"/>
    </row>
    <row r="28" spans="1:5" ht="4.9000000000000004" customHeight="1">
      <c r="A28" s="21"/>
      <c r="C28" s="1"/>
      <c r="D28" s="25"/>
      <c r="E28" s="23"/>
    </row>
    <row r="29" spans="1:5">
      <c r="A29" s="21"/>
      <c r="B29" s="2" t="s">
        <v>9</v>
      </c>
      <c r="C29" s="9">
        <v>0.75</v>
      </c>
      <c r="E29" s="23"/>
    </row>
    <row r="30" spans="1:5" ht="4.9000000000000004" customHeight="1">
      <c r="A30" s="21"/>
      <c r="C30" s="1"/>
      <c r="D30" s="25"/>
      <c r="E30" s="23"/>
    </row>
    <row r="31" spans="1:5" ht="15">
      <c r="A31" s="21"/>
      <c r="B31" s="6" t="s">
        <v>10</v>
      </c>
      <c r="D31" s="7">
        <f>D27*C29</f>
        <v>8775</v>
      </c>
      <c r="E31" s="23"/>
    </row>
    <row r="32" spans="1:5" ht="4.9000000000000004" customHeight="1">
      <c r="A32" s="21"/>
      <c r="C32" s="1"/>
      <c r="D32" s="25"/>
      <c r="E32" s="23"/>
    </row>
    <row r="33" spans="1:5">
      <c r="A33" s="21"/>
      <c r="B33" s="2" t="s">
        <v>12</v>
      </c>
      <c r="D33" s="3">
        <v>4400</v>
      </c>
      <c r="E33" s="23"/>
    </row>
    <row r="34" spans="1:5" ht="4.9000000000000004" customHeight="1">
      <c r="A34" s="21"/>
      <c r="C34" s="1"/>
      <c r="D34" s="25"/>
      <c r="E34" s="23"/>
    </row>
    <row r="35" spans="1:5" ht="15">
      <c r="A35" s="21"/>
      <c r="B35" s="6" t="s">
        <v>13</v>
      </c>
      <c r="C35" s="4"/>
      <c r="D35" s="7">
        <f>D31-D33</f>
        <v>4375</v>
      </c>
      <c r="E35" s="23"/>
    </row>
    <row r="36" spans="1:5" ht="4.9000000000000004" customHeight="1">
      <c r="A36" s="21"/>
      <c r="B36" s="22"/>
      <c r="C36" s="23"/>
      <c r="D36" s="23"/>
      <c r="E36" s="23"/>
    </row>
    <row r="37" spans="1:5" ht="4.9000000000000004" customHeight="1">
      <c r="A37" s="31"/>
      <c r="B37" s="32"/>
      <c r="C37" s="33"/>
      <c r="D37" s="33"/>
      <c r="E37" s="33"/>
    </row>
    <row r="38" spans="1:5" ht="15">
      <c r="A38" s="31"/>
      <c r="B38" s="87" t="s">
        <v>22</v>
      </c>
      <c r="C38" s="87"/>
      <c r="D38" s="87"/>
      <c r="E38" s="33"/>
    </row>
    <row r="39" spans="1:5" ht="4.9000000000000004" customHeight="1">
      <c r="A39" s="31"/>
      <c r="E39" s="33"/>
    </row>
    <row r="40" spans="1:5">
      <c r="A40" s="31"/>
      <c r="B40" s="2" t="s">
        <v>23</v>
      </c>
      <c r="D40" s="3">
        <f>-D5</f>
        <v>-45000</v>
      </c>
      <c r="E40" s="33"/>
    </row>
    <row r="41" spans="1:5" ht="4.9000000000000004" customHeight="1">
      <c r="A41" s="31"/>
      <c r="C41" s="1"/>
      <c r="D41" s="25"/>
      <c r="E41" s="33"/>
    </row>
    <row r="42" spans="1:5">
      <c r="A42" s="31"/>
      <c r="B42" s="2" t="s">
        <v>14</v>
      </c>
      <c r="D42" s="3">
        <f>D23</f>
        <v>33300</v>
      </c>
      <c r="E42" s="33"/>
    </row>
    <row r="43" spans="1:5">
      <c r="A43" s="31"/>
      <c r="B43" s="2" t="s">
        <v>15</v>
      </c>
      <c r="D43" s="3">
        <f>D35</f>
        <v>4375</v>
      </c>
      <c r="E43" s="33"/>
    </row>
    <row r="44" spans="1:5" ht="4.9000000000000004" customHeight="1">
      <c r="A44" s="31"/>
      <c r="C44" s="1"/>
      <c r="D44" s="25"/>
      <c r="E44" s="33"/>
    </row>
    <row r="45" spans="1:5">
      <c r="A45" s="31"/>
      <c r="B45" s="2" t="s">
        <v>16</v>
      </c>
      <c r="D45" s="3">
        <f>D40+D42+D43</f>
        <v>-7325</v>
      </c>
      <c r="E45" s="33"/>
    </row>
    <row r="46" spans="1:5">
      <c r="A46" s="31"/>
      <c r="B46" s="2" t="s">
        <v>17</v>
      </c>
      <c r="D46" s="3">
        <f>D33</f>
        <v>4400</v>
      </c>
      <c r="E46" s="33"/>
    </row>
    <row r="47" spans="1:5" ht="4.9000000000000004" customHeight="1">
      <c r="A47" s="31"/>
      <c r="C47" s="1"/>
      <c r="D47" s="25"/>
      <c r="E47" s="33"/>
    </row>
    <row r="48" spans="1:5" ht="19.5">
      <c r="A48" s="31"/>
      <c r="B48" s="10" t="s">
        <v>0</v>
      </c>
      <c r="D48" s="11">
        <f>D45+D46</f>
        <v>-2925</v>
      </c>
      <c r="E48" s="33"/>
    </row>
    <row r="49" spans="1:5" ht="15">
      <c r="A49" s="31"/>
      <c r="B49" s="6" t="s">
        <v>18</v>
      </c>
      <c r="D49" s="12">
        <f>1-(D48/D40)</f>
        <v>0.93500000000000005</v>
      </c>
      <c r="E49" s="33"/>
    </row>
    <row r="50" spans="1:5" ht="4.9000000000000004" customHeight="1">
      <c r="A50" s="31"/>
      <c r="B50" s="32"/>
      <c r="C50" s="33"/>
      <c r="D50" s="33"/>
      <c r="E50" s="33"/>
    </row>
    <row r="51" spans="1:5" ht="4.9000000000000004" customHeight="1">
      <c r="A51" s="34"/>
      <c r="B51" s="35"/>
      <c r="C51" s="36"/>
      <c r="D51" s="36"/>
      <c r="E51" s="36"/>
    </row>
    <row r="52" spans="1:5" ht="15">
      <c r="A52" s="34"/>
      <c r="B52" s="89" t="s">
        <v>26</v>
      </c>
      <c r="C52" s="89"/>
      <c r="D52" s="89"/>
      <c r="E52" s="36"/>
    </row>
    <row r="53" spans="1:5">
      <c r="A53" s="34"/>
      <c r="B53" s="83" t="s">
        <v>34</v>
      </c>
      <c r="C53" s="83"/>
      <c r="D53" s="83"/>
      <c r="E53" s="36"/>
    </row>
    <row r="54" spans="1:5">
      <c r="A54" s="34"/>
      <c r="B54" s="2" t="s">
        <v>11</v>
      </c>
      <c r="C54" s="38"/>
      <c r="D54" s="40">
        <f>D42</f>
        <v>33300</v>
      </c>
      <c r="E54" s="36"/>
    </row>
    <row r="55" spans="1:5" ht="5.45" customHeight="1">
      <c r="A55" s="34"/>
      <c r="C55" s="38"/>
      <c r="D55" s="40"/>
      <c r="E55" s="36"/>
    </row>
    <row r="56" spans="1:5">
      <c r="A56" s="34"/>
      <c r="B56" s="2" t="s">
        <v>35</v>
      </c>
      <c r="C56" s="38"/>
      <c r="D56" s="40">
        <v>17000</v>
      </c>
      <c r="E56" s="36"/>
    </row>
    <row r="57" spans="1:5" ht="5.45" customHeight="1">
      <c r="A57" s="34"/>
      <c r="C57" s="38"/>
      <c r="D57" s="40"/>
      <c r="E57" s="36"/>
    </row>
    <row r="58" spans="1:5" ht="15">
      <c r="A58" s="34"/>
      <c r="B58" s="6" t="s">
        <v>51</v>
      </c>
      <c r="C58" s="38"/>
      <c r="D58" s="39">
        <f>D54-D56</f>
        <v>16300</v>
      </c>
      <c r="E58" s="36"/>
    </row>
    <row r="59" spans="1:5" ht="5.45" customHeight="1">
      <c r="A59" s="34"/>
      <c r="B59" s="6"/>
      <c r="C59" s="38"/>
      <c r="D59" s="39"/>
      <c r="E59" s="36"/>
    </row>
    <row r="60" spans="1:5">
      <c r="A60" s="34"/>
      <c r="B60" s="41" t="s">
        <v>38</v>
      </c>
      <c r="C60" s="38"/>
      <c r="D60" s="40">
        <f>D43</f>
        <v>4375</v>
      </c>
      <c r="E60" s="36"/>
    </row>
    <row r="61" spans="1:5" ht="5.45" customHeight="1">
      <c r="A61" s="34"/>
      <c r="C61" s="38"/>
      <c r="D61" s="40"/>
      <c r="E61" s="36"/>
    </row>
    <row r="62" spans="1:5" ht="15">
      <c r="A62" s="34"/>
      <c r="B62" s="6" t="s">
        <v>36</v>
      </c>
      <c r="C62" s="38"/>
      <c r="D62" s="39">
        <f>D58+D60</f>
        <v>20675</v>
      </c>
      <c r="E62" s="36"/>
    </row>
    <row r="63" spans="1:5" ht="5.45" customHeight="1">
      <c r="A63" s="34"/>
      <c r="C63" s="38"/>
      <c r="D63" s="40"/>
      <c r="E63" s="36"/>
    </row>
    <row r="64" spans="1:5">
      <c r="A64" s="34"/>
      <c r="B64" s="2" t="s">
        <v>37</v>
      </c>
      <c r="C64">
        <v>20</v>
      </c>
      <c r="D64" s="40"/>
      <c r="E64" s="36"/>
    </row>
    <row r="65" spans="1:5" ht="5.45" customHeight="1">
      <c r="A65" s="34"/>
      <c r="C65" s="38"/>
      <c r="D65" s="40"/>
      <c r="E65" s="36"/>
    </row>
    <row r="66" spans="1:5" ht="30">
      <c r="A66" s="34"/>
      <c r="B66" s="6" t="s">
        <v>57</v>
      </c>
      <c r="C66" s="4"/>
      <c r="D66" s="39">
        <f>D62/C64</f>
        <v>1033.75</v>
      </c>
      <c r="E66" s="36"/>
    </row>
    <row r="67" spans="1:5" ht="5.45" customHeight="1">
      <c r="A67" s="34"/>
      <c r="C67" s="38"/>
      <c r="D67" s="40"/>
      <c r="E67" s="36"/>
    </row>
    <row r="68" spans="1:5" ht="4.9000000000000004" customHeight="1">
      <c r="A68" s="34"/>
      <c r="B68" s="35"/>
      <c r="C68" s="36"/>
      <c r="D68" s="36"/>
      <c r="E68" s="36"/>
    </row>
    <row r="69" spans="1:5" ht="4.9000000000000004" customHeight="1">
      <c r="A69" s="43"/>
      <c r="B69" s="44"/>
      <c r="C69" s="45"/>
      <c r="D69" s="45"/>
      <c r="E69" s="45"/>
    </row>
    <row r="70" spans="1:5" ht="15">
      <c r="A70" s="43"/>
      <c r="B70" s="90" t="s">
        <v>39</v>
      </c>
      <c r="C70" s="90"/>
      <c r="D70" s="90"/>
      <c r="E70" s="45"/>
    </row>
    <row r="71" spans="1:5">
      <c r="A71" s="42"/>
      <c r="B71" s="83" t="s">
        <v>34</v>
      </c>
      <c r="C71" s="83"/>
      <c r="D71" s="83"/>
      <c r="E71" s="37"/>
    </row>
    <row r="72" spans="1:5" ht="15">
      <c r="A72" s="42"/>
      <c r="B72" s="8" t="s">
        <v>59</v>
      </c>
      <c r="C72" s="38" t="s">
        <v>71</v>
      </c>
      <c r="D72" s="38"/>
      <c r="E72" s="37"/>
    </row>
    <row r="73" spans="1:5" s="24" customFormat="1" ht="27" customHeight="1">
      <c r="A73" s="54"/>
      <c r="B73" s="91" t="s">
        <v>58</v>
      </c>
      <c r="C73" s="91"/>
      <c r="D73" s="91"/>
      <c r="E73" s="54"/>
    </row>
    <row r="74" spans="1:5">
      <c r="A74" s="42"/>
      <c r="B74" s="5" t="s">
        <v>40</v>
      </c>
      <c r="C74" s="46">
        <f>SUMPRODUCT(('Verhältniszahlen Ü 18'!$B$36:$B$60='"Teilstationär"'!$C$72)*('Verhältniszahlen Ü 18'!$C$36:$C$60='"Teilstationär"'!B74)*('Verhältniszahlen Ü 18'!$A$36:$A$60))</f>
        <v>0.12659843608017884</v>
      </c>
      <c r="E74" s="37"/>
    </row>
    <row r="75" spans="1:5">
      <c r="A75" s="42"/>
      <c r="B75" s="5" t="s">
        <v>41</v>
      </c>
      <c r="C75" s="46">
        <f>SUMPRODUCT(('Verhältniszahlen Ü 18'!$B$36:$B$60='"Teilstationär"'!$C$72)*('Verhältniszahlen Ü 18'!$C$36:$C$60='"Teilstationär"'!B75)*('Verhältniszahlen Ü 18'!$A$36:$A$60))</f>
        <v>0.13324884958572827</v>
      </c>
      <c r="E75" s="37"/>
    </row>
    <row r="76" spans="1:5">
      <c r="A76" s="42"/>
      <c r="B76" s="5" t="s">
        <v>42</v>
      </c>
      <c r="C76" s="46">
        <f>SUMPRODUCT(('Verhältniszahlen Ü 18'!$B$36:$B$60='"Teilstationär"'!$C$72)*('Verhältniszahlen Ü 18'!$C$36:$C$60='"Teilstationär"'!B76)*('Verhältniszahlen Ü 18'!$A$36:$A$60))</f>
        <v>0.15210292510929513</v>
      </c>
      <c r="E76" s="37"/>
    </row>
    <row r="77" spans="1:5">
      <c r="A77" s="42"/>
      <c r="B77" s="5" t="s">
        <v>43</v>
      </c>
      <c r="C77" s="46">
        <f>SUMPRODUCT(('Verhältniszahlen Ü 18'!$B$36:$B$60='"Teilstationär"'!$C$72)*('Verhältniszahlen Ü 18'!$C$36:$C$60='"Teilstationär"'!B77)*('Verhältniszahlen Ü 18'!$A$36:$A$60))</f>
        <v>0.24412993743401304</v>
      </c>
      <c r="E77" s="37"/>
    </row>
    <row r="78" spans="1:5">
      <c r="A78" s="42"/>
      <c r="B78" s="5" t="s">
        <v>44</v>
      </c>
      <c r="C78" s="46">
        <f>SUMPRODUCT(('Verhältniszahlen Ü 18'!$B$36:$B$60='"Teilstationär"'!$C$72)*('Verhältniszahlen Ü 18'!$C$36:$C$60='"Teilstationär"'!B78)*('Verhältniszahlen Ü 18'!$A$36:$A$60))</f>
        <v>0.34391985179078471</v>
      </c>
      <c r="E78" s="37"/>
    </row>
    <row r="79" spans="1:5">
      <c r="A79" s="42"/>
      <c r="E79" s="37"/>
    </row>
    <row r="80" spans="1:5" ht="29.45" customHeight="1">
      <c r="A80" s="42"/>
      <c r="B80" s="83" t="s">
        <v>45</v>
      </c>
      <c r="C80" s="83"/>
      <c r="D80" s="83"/>
      <c r="E80" s="37"/>
    </row>
    <row r="81" spans="1:7">
      <c r="A81" s="42"/>
      <c r="B81" s="5" t="s">
        <v>46</v>
      </c>
      <c r="C81" s="46">
        <f>C74*D81</f>
        <v>0.25319687216035769</v>
      </c>
      <c r="D81" s="80">
        <v>2</v>
      </c>
      <c r="E81" s="37"/>
    </row>
    <row r="82" spans="1:7">
      <c r="A82" s="42"/>
      <c r="B82" s="5" t="s">
        <v>47</v>
      </c>
      <c r="C82" s="46">
        <f t="shared" ref="C82:C85" si="0">C75*D82</f>
        <v>0.5329953983429131</v>
      </c>
      <c r="D82" s="80">
        <v>4</v>
      </c>
      <c r="E82" s="37"/>
    </row>
    <row r="83" spans="1:7">
      <c r="A83" s="42"/>
      <c r="B83" s="5" t="s">
        <v>48</v>
      </c>
      <c r="C83" s="46">
        <f t="shared" si="0"/>
        <v>1.0647204757650659</v>
      </c>
      <c r="D83" s="80">
        <v>7</v>
      </c>
      <c r="E83" s="37"/>
    </row>
    <row r="84" spans="1:7">
      <c r="A84" s="42"/>
      <c r="B84" s="5" t="s">
        <v>49</v>
      </c>
      <c r="C84" s="46">
        <f t="shared" si="0"/>
        <v>0.73238981230203914</v>
      </c>
      <c r="D84" s="80">
        <v>3</v>
      </c>
      <c r="E84" s="37"/>
    </row>
    <row r="85" spans="1:7">
      <c r="A85" s="42"/>
      <c r="B85" s="5" t="s">
        <v>50</v>
      </c>
      <c r="C85" s="46">
        <f t="shared" si="0"/>
        <v>1.3756794071631389</v>
      </c>
      <c r="D85" s="80">
        <v>4</v>
      </c>
      <c r="E85" s="37"/>
    </row>
    <row r="86" spans="1:7">
      <c r="A86" s="42"/>
      <c r="E86" s="37"/>
    </row>
    <row r="87" spans="1:7">
      <c r="A87" s="42"/>
      <c r="B87" s="83" t="s">
        <v>52</v>
      </c>
      <c r="C87" s="83"/>
      <c r="D87" s="83"/>
      <c r="E87" s="37"/>
    </row>
    <row r="88" spans="1:7">
      <c r="A88" s="42"/>
      <c r="B88" s="48" t="s">
        <v>46</v>
      </c>
      <c r="C88" s="49"/>
      <c r="D88" s="49">
        <f>$D$58*C81/SUM($C$81:$C$85)/F88</f>
        <v>521.23362166530683</v>
      </c>
      <c r="E88" s="37"/>
      <c r="F88" s="51">
        <v>2</v>
      </c>
      <c r="G88" s="47"/>
    </row>
    <row r="89" spans="1:7">
      <c r="A89" s="42"/>
      <c r="B89" s="48" t="s">
        <v>47</v>
      </c>
      <c r="C89" s="49"/>
      <c r="D89" s="49">
        <f t="shared" ref="D89:D92" si="1">$D$58*C82/SUM($C$81:$C$85)/F89</f>
        <v>548.61483761393038</v>
      </c>
      <c r="E89" s="37"/>
      <c r="F89" s="51">
        <v>4</v>
      </c>
      <c r="G89" s="47"/>
    </row>
    <row r="90" spans="1:7">
      <c r="A90" s="42"/>
      <c r="B90" s="48" t="s">
        <v>48</v>
      </c>
      <c r="C90" s="49"/>
      <c r="D90" s="49">
        <f t="shared" si="1"/>
        <v>626.24121573187153</v>
      </c>
      <c r="E90" s="37"/>
      <c r="F90" s="51">
        <v>7</v>
      </c>
      <c r="G90" s="47"/>
    </row>
    <row r="91" spans="1:7">
      <c r="A91" s="42"/>
      <c r="B91" s="48" t="s">
        <v>49</v>
      </c>
      <c r="C91" s="49"/>
      <c r="D91" s="49">
        <f t="shared" si="1"/>
        <v>1005.1366777158659</v>
      </c>
      <c r="E91" s="37"/>
      <c r="F91" s="51">
        <v>3</v>
      </c>
      <c r="G91" s="47"/>
    </row>
    <row r="92" spans="1:7">
      <c r="A92" s="42"/>
      <c r="B92" s="48" t="s">
        <v>50</v>
      </c>
      <c r="C92" s="49"/>
      <c r="D92" s="49">
        <f t="shared" si="1"/>
        <v>1415.9937157357422</v>
      </c>
      <c r="E92" s="37"/>
      <c r="F92" s="51">
        <v>4</v>
      </c>
      <c r="G92" s="47"/>
    </row>
    <row r="93" spans="1:7">
      <c r="A93" s="42"/>
      <c r="B93" s="50"/>
      <c r="C93" s="49"/>
      <c r="D93" s="49"/>
      <c r="E93" s="37"/>
      <c r="F93" s="51"/>
    </row>
    <row r="94" spans="1:7">
      <c r="A94" s="42"/>
      <c r="B94" s="92" t="s">
        <v>53</v>
      </c>
      <c r="C94" s="92"/>
      <c r="D94" s="92"/>
      <c r="E94" s="37"/>
      <c r="F94" s="51"/>
    </row>
    <row r="95" spans="1:7">
      <c r="A95" s="42"/>
      <c r="B95" s="48" t="s">
        <v>46</v>
      </c>
      <c r="C95" s="49"/>
      <c r="D95" s="49">
        <f>$D$60*C81/SUM($C$81:$C$85)/F95</f>
        <v>139.90166225679249</v>
      </c>
      <c r="E95" s="37"/>
      <c r="F95" s="51">
        <v>2</v>
      </c>
      <c r="G95" s="47"/>
    </row>
    <row r="96" spans="1:7">
      <c r="A96" s="42"/>
      <c r="B96" s="48" t="s">
        <v>47</v>
      </c>
      <c r="C96" s="49"/>
      <c r="D96" s="49">
        <f t="shared" ref="D96:D99" si="2">$D$60*C82/SUM($C$81:$C$85)/F96</f>
        <v>147.25091500373901</v>
      </c>
      <c r="E96" s="37"/>
      <c r="F96" s="51">
        <v>4</v>
      </c>
      <c r="G96" s="47"/>
    </row>
    <row r="97" spans="1:7">
      <c r="A97" s="42"/>
      <c r="B97" s="48" t="s">
        <v>48</v>
      </c>
      <c r="C97" s="49"/>
      <c r="D97" s="49">
        <f t="shared" si="2"/>
        <v>168.08621587895325</v>
      </c>
      <c r="E97" s="37"/>
      <c r="F97" s="51">
        <v>7</v>
      </c>
      <c r="G97" s="47"/>
    </row>
    <row r="98" spans="1:7">
      <c r="A98" s="42"/>
      <c r="B98" s="48" t="s">
        <v>49</v>
      </c>
      <c r="C98" s="49"/>
      <c r="D98" s="49">
        <f t="shared" si="2"/>
        <v>269.78361748508672</v>
      </c>
      <c r="E98" s="37"/>
      <c r="F98" s="51">
        <v>3</v>
      </c>
      <c r="G98" s="47"/>
    </row>
    <row r="99" spans="1:7">
      <c r="A99" s="42"/>
      <c r="B99" s="48" t="s">
        <v>50</v>
      </c>
      <c r="C99" s="49"/>
      <c r="D99" s="49">
        <f t="shared" si="2"/>
        <v>380.05966296588167</v>
      </c>
      <c r="E99" s="37"/>
      <c r="F99" s="51">
        <v>4</v>
      </c>
      <c r="G99" s="47"/>
    </row>
    <row r="100" spans="1:7">
      <c r="A100" s="42"/>
      <c r="E100" s="37"/>
    </row>
    <row r="101" spans="1:7">
      <c r="A101" s="42"/>
      <c r="B101" s="92" t="s">
        <v>54</v>
      </c>
      <c r="C101" s="92"/>
      <c r="D101" s="92"/>
      <c r="E101" s="37"/>
    </row>
    <row r="102" spans="1:7" ht="15">
      <c r="A102" s="42"/>
      <c r="B102" s="52" t="s">
        <v>46</v>
      </c>
      <c r="C102" s="53"/>
      <c r="D102" s="53">
        <f>D88+D95</f>
        <v>661.13528392209935</v>
      </c>
      <c r="E102" s="37"/>
      <c r="G102" s="47">
        <f>D102*F95</f>
        <v>1322.2705678441987</v>
      </c>
    </row>
    <row r="103" spans="1:7" ht="15">
      <c r="A103" s="42"/>
      <c r="B103" s="52" t="s">
        <v>47</v>
      </c>
      <c r="C103" s="53"/>
      <c r="D103" s="53">
        <f t="shared" ref="D103:D106" si="3">D89+D96</f>
        <v>695.86575261766939</v>
      </c>
      <c r="E103" s="37"/>
      <c r="G103" s="47">
        <f>D103*F96</f>
        <v>2783.4630104706775</v>
      </c>
    </row>
    <row r="104" spans="1:7" ht="15">
      <c r="A104" s="42"/>
      <c r="B104" s="52" t="s">
        <v>48</v>
      </c>
      <c r="C104" s="53"/>
      <c r="D104" s="53">
        <f t="shared" si="3"/>
        <v>794.32743161082476</v>
      </c>
      <c r="E104" s="37"/>
      <c r="G104" s="47">
        <f>D104*F97</f>
        <v>5560.2920212757735</v>
      </c>
    </row>
    <row r="105" spans="1:7" ht="15">
      <c r="A105" s="42"/>
      <c r="B105" s="52" t="s">
        <v>49</v>
      </c>
      <c r="C105" s="53"/>
      <c r="D105" s="53">
        <f t="shared" si="3"/>
        <v>1274.9202952009525</v>
      </c>
      <c r="E105" s="37"/>
      <c r="G105" s="47">
        <f>D105*F98</f>
        <v>3824.7608856028573</v>
      </c>
    </row>
    <row r="106" spans="1:7" ht="15">
      <c r="A106" s="42"/>
      <c r="B106" s="52" t="s">
        <v>50</v>
      </c>
      <c r="C106" s="53"/>
      <c r="D106" s="53">
        <f t="shared" si="3"/>
        <v>1796.0533787016238</v>
      </c>
      <c r="E106" s="37"/>
      <c r="G106" s="47">
        <f>D106*F99</f>
        <v>7184.2135148064954</v>
      </c>
    </row>
    <row r="107" spans="1:7" ht="4.9000000000000004" customHeight="1">
      <c r="A107" s="43"/>
      <c r="B107" s="44"/>
      <c r="C107" s="45"/>
      <c r="D107" s="45"/>
      <c r="E107" s="45"/>
    </row>
    <row r="108" spans="1:7" hidden="1"/>
    <row r="109" spans="1:7" hidden="1"/>
    <row r="110" spans="1:7" hidden="1"/>
    <row r="111" spans="1:7" hidden="1"/>
    <row r="112" spans="1:7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</sheetData>
  <mergeCells count="17">
    <mergeCell ref="B73:D73"/>
    <mergeCell ref="B80:D80"/>
    <mergeCell ref="B87:D87"/>
    <mergeCell ref="B94:D94"/>
    <mergeCell ref="B101:D101"/>
    <mergeCell ref="B71:D71"/>
    <mergeCell ref="B1:D1"/>
    <mergeCell ref="B3:D3"/>
    <mergeCell ref="B4:D4"/>
    <mergeCell ref="A8:A23"/>
    <mergeCell ref="B8:D8"/>
    <mergeCell ref="B9:D9"/>
    <mergeCell ref="B26:D26"/>
    <mergeCell ref="B38:D38"/>
    <mergeCell ref="B52:D52"/>
    <mergeCell ref="B53:D53"/>
    <mergeCell ref="B70:D70"/>
  </mergeCells>
  <dataValidations count="1">
    <dataValidation type="list" allowBlank="1" showInputMessage="1" showErrorMessage="1" sqref="C72">
      <formula1>"1.1.3.1,2.1.3.1,3.1.1.1,1.1.3.2,2.1.3.2"</formula1>
    </dataValidation>
  </dataValidations>
  <pageMargins left="0.7" right="0.7" top="0.78740157499999996" bottom="0.78740157499999996" header="0.3" footer="0.3"/>
  <pageSetup paperSize="9" fitToHeight="0" orientation="portrait" r:id="rId1"/>
  <rowBreaks count="1" manualBreakCount="1">
    <brk id="5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02"/>
  <sheetViews>
    <sheetView zoomScaleNormal="100" workbookViewId="0">
      <selection activeCell="G5" sqref="G5"/>
    </sheetView>
  </sheetViews>
  <sheetFormatPr baseColWidth="10" defaultColWidth="0" defaultRowHeight="15" zeroHeight="1"/>
  <cols>
    <col min="1" max="1" width="48.25" style="56" customWidth="1"/>
    <col min="2" max="3" width="11.25" style="56" customWidth="1"/>
    <col min="4" max="8" width="11.25" style="56" hidden="1" customWidth="1"/>
    <col min="9" max="9" width="0" style="56" hidden="1" customWidth="1"/>
    <col min="10" max="16384" width="11.25" style="56" hidden="1"/>
  </cols>
  <sheetData>
    <row r="1" spans="1:3" ht="15.75" thickBot="1">
      <c r="A1" s="55" t="s">
        <v>60</v>
      </c>
    </row>
    <row r="2" spans="1:3" ht="15.75" thickBot="1"/>
    <row r="3" spans="1:3" ht="15.75" thickBot="1">
      <c r="A3" s="57" t="s">
        <v>61</v>
      </c>
      <c r="B3" s="58"/>
      <c r="C3" s="59"/>
    </row>
    <row r="4" spans="1:3">
      <c r="A4" s="60" t="s">
        <v>62</v>
      </c>
      <c r="B4" s="61">
        <v>2020</v>
      </c>
      <c r="C4" s="62" t="s">
        <v>63</v>
      </c>
    </row>
    <row r="5" spans="1:3" ht="15.75" thickBot="1">
      <c r="A5" s="63" t="s">
        <v>64</v>
      </c>
      <c r="B5" s="64">
        <v>826.17</v>
      </c>
      <c r="C5" s="59"/>
    </row>
    <row r="6" spans="1:3" ht="16.5" thickTop="1" thickBot="1">
      <c r="A6" s="65" t="s">
        <v>65</v>
      </c>
      <c r="B6" s="66">
        <v>826.17</v>
      </c>
      <c r="C6" s="67">
        <f>B6/B16</f>
        <v>0.12659843608017884</v>
      </c>
    </row>
    <row r="7" spans="1:3" ht="15.75" thickBot="1">
      <c r="A7" s="63" t="s">
        <v>66</v>
      </c>
      <c r="B7" s="68">
        <v>869.57</v>
      </c>
      <c r="C7" s="59"/>
    </row>
    <row r="8" spans="1:3" ht="16.5" thickTop="1" thickBot="1">
      <c r="A8" s="65" t="s">
        <v>65</v>
      </c>
      <c r="B8" s="69">
        <v>869.57</v>
      </c>
      <c r="C8" s="70">
        <f>B8/B16</f>
        <v>0.13324884958572827</v>
      </c>
    </row>
    <row r="9" spans="1:3" ht="15.75" thickBot="1">
      <c r="A9" s="63" t="s">
        <v>67</v>
      </c>
      <c r="B9" s="64">
        <v>992.61000000000013</v>
      </c>
      <c r="C9" s="71"/>
    </row>
    <row r="10" spans="1:3" ht="16.5" thickTop="1" thickBot="1">
      <c r="A10" s="72" t="s">
        <v>65</v>
      </c>
      <c r="B10" s="66">
        <v>992.61000000000013</v>
      </c>
      <c r="C10" s="70">
        <f>B10/B16</f>
        <v>0.15210292510929513</v>
      </c>
    </row>
    <row r="11" spans="1:3" ht="15.75" thickBot="1">
      <c r="A11" s="63" t="s">
        <v>68</v>
      </c>
      <c r="B11" s="64">
        <v>1593.17</v>
      </c>
      <c r="C11" s="71"/>
    </row>
    <row r="12" spans="1:3" ht="16.5" thickTop="1" thickBot="1">
      <c r="A12" s="72" t="s">
        <v>65</v>
      </c>
      <c r="B12" s="66">
        <v>1593.17</v>
      </c>
      <c r="C12" s="70">
        <f>B12/B16</f>
        <v>0.24412993743401304</v>
      </c>
    </row>
    <row r="13" spans="1:3" ht="15.75" thickBot="1">
      <c r="A13" s="63" t="s">
        <v>69</v>
      </c>
      <c r="B13" s="64">
        <v>2244.39</v>
      </c>
      <c r="C13" s="71"/>
    </row>
    <row r="14" spans="1:3" ht="16.5" thickTop="1" thickBot="1">
      <c r="A14" s="65" t="s">
        <v>65</v>
      </c>
      <c r="B14" s="66">
        <v>2244.39</v>
      </c>
      <c r="C14" s="70">
        <f>B14/B16</f>
        <v>0.34391985179078471</v>
      </c>
    </row>
    <row r="15" spans="1:3">
      <c r="C15" s="59"/>
    </row>
    <row r="16" spans="1:3">
      <c r="B16" s="73">
        <f>B6+B8+B10+B12+B14</f>
        <v>6525.91</v>
      </c>
      <c r="C16" s="71">
        <f>SUM(C6:C14)</f>
        <v>1</v>
      </c>
    </row>
    <row r="17" spans="1:3"/>
    <row r="18" spans="1:3" ht="15.75" thickBot="1"/>
    <row r="19" spans="1:3" ht="15.75" thickBot="1">
      <c r="A19" s="57" t="s">
        <v>70</v>
      </c>
      <c r="B19" s="74"/>
      <c r="C19" s="59"/>
    </row>
    <row r="20" spans="1:3">
      <c r="A20" s="60" t="s">
        <v>62</v>
      </c>
      <c r="B20" s="75">
        <v>2020</v>
      </c>
      <c r="C20" s="62" t="s">
        <v>63</v>
      </c>
    </row>
    <row r="21" spans="1:3" ht="15.75" thickBot="1">
      <c r="A21" s="63" t="s">
        <v>64</v>
      </c>
      <c r="B21" s="76">
        <v>820.64</v>
      </c>
      <c r="C21" s="59"/>
    </row>
    <row r="22" spans="1:3" ht="16.5" thickTop="1" thickBot="1">
      <c r="A22" s="65" t="s">
        <v>65</v>
      </c>
      <c r="B22" s="77">
        <v>820.64</v>
      </c>
      <c r="C22" s="70">
        <f>B22/B32</f>
        <v>0.12628572483795714</v>
      </c>
    </row>
    <row r="23" spans="1:3" ht="15.75" thickBot="1">
      <c r="A23" s="63" t="s">
        <v>66</v>
      </c>
      <c r="B23" s="76">
        <v>864.05</v>
      </c>
      <c r="C23" s="59"/>
    </row>
    <row r="24" spans="1:3" ht="16.5" thickTop="1" thickBot="1">
      <c r="A24" s="65" t="s">
        <v>65</v>
      </c>
      <c r="B24" s="77">
        <v>864.05</v>
      </c>
      <c r="C24" s="78">
        <f>B24/B32</f>
        <v>0.13296595406784564</v>
      </c>
    </row>
    <row r="25" spans="1:3" ht="15.75" thickBot="1">
      <c r="A25" s="63" t="s">
        <v>67</v>
      </c>
      <c r="B25" s="76">
        <v>987.08</v>
      </c>
      <c r="C25" s="59"/>
    </row>
    <row r="26" spans="1:3" ht="16.5" thickTop="1" thickBot="1">
      <c r="A26" s="72" t="s">
        <v>65</v>
      </c>
      <c r="B26" s="77">
        <v>987.08</v>
      </c>
      <c r="C26" s="70">
        <f>B26/B32</f>
        <v>0.15189865625981031</v>
      </c>
    </row>
    <row r="27" spans="1:3" ht="15.75" thickBot="1">
      <c r="A27" s="63" t="s">
        <v>68</v>
      </c>
      <c r="B27" s="76">
        <v>1587.65</v>
      </c>
      <c r="C27" s="59"/>
    </row>
    <row r="28" spans="1:3" ht="16.5" thickTop="1" thickBot="1">
      <c r="A28" s="72" t="s">
        <v>65</v>
      </c>
      <c r="B28" s="77">
        <v>1587.65</v>
      </c>
      <c r="C28" s="70">
        <f>B28/B32</f>
        <v>0.24431849658678914</v>
      </c>
    </row>
    <row r="29" spans="1:3" ht="15.75" thickBot="1">
      <c r="A29" s="63" t="s">
        <v>69</v>
      </c>
      <c r="B29" s="76">
        <v>2238.8599999999997</v>
      </c>
      <c r="C29" s="59"/>
    </row>
    <row r="30" spans="1:3" ht="16.5" thickTop="1" thickBot="1">
      <c r="A30" s="65" t="s">
        <v>65</v>
      </c>
      <c r="B30" s="77">
        <v>2238.8599999999997</v>
      </c>
      <c r="C30" s="70">
        <f>B30/B32</f>
        <v>0.34453116824759777</v>
      </c>
    </row>
    <row r="31" spans="1:3">
      <c r="C31" s="59"/>
    </row>
    <row r="32" spans="1:3">
      <c r="B32" s="79">
        <f>B22+B24+B26+B28+B30</f>
        <v>6498.28</v>
      </c>
      <c r="C32" s="71">
        <f>SUM(C22:C30)</f>
        <v>1</v>
      </c>
    </row>
    <row r="33" spans="1:3"/>
    <row r="34" spans="1:3" hidden="1"/>
    <row r="35" spans="1:3" hidden="1">
      <c r="A35" s="56" t="s">
        <v>63</v>
      </c>
      <c r="B35" s="56" t="s">
        <v>72</v>
      </c>
      <c r="C35" s="56" t="s">
        <v>73</v>
      </c>
    </row>
    <row r="36" spans="1:3" hidden="1">
      <c r="A36" s="56">
        <v>0.12628572483795714</v>
      </c>
      <c r="B36" s="56" t="s">
        <v>74</v>
      </c>
      <c r="C36" s="56" t="s">
        <v>40</v>
      </c>
    </row>
    <row r="37" spans="1:3" hidden="1">
      <c r="A37" s="56">
        <v>0.12628572483795714</v>
      </c>
      <c r="B37" s="56" t="s">
        <v>75</v>
      </c>
      <c r="C37" s="56" t="s">
        <v>40</v>
      </c>
    </row>
    <row r="38" spans="1:3" hidden="1">
      <c r="A38" s="56">
        <v>0.12659843608017884</v>
      </c>
      <c r="B38" s="56" t="s">
        <v>71</v>
      </c>
      <c r="C38" s="56" t="s">
        <v>40</v>
      </c>
    </row>
    <row r="39" spans="1:3" hidden="1">
      <c r="A39" s="56">
        <v>0.12659843608017884</v>
      </c>
      <c r="B39" s="56" t="s">
        <v>76</v>
      </c>
      <c r="C39" s="56" t="s">
        <v>40</v>
      </c>
    </row>
    <row r="40" spans="1:3" hidden="1">
      <c r="A40" s="56">
        <v>0.12659843608017884</v>
      </c>
      <c r="B40" s="56" t="s">
        <v>77</v>
      </c>
      <c r="C40" s="56" t="s">
        <v>40</v>
      </c>
    </row>
    <row r="41" spans="1:3" hidden="1">
      <c r="A41" s="56">
        <v>0.13296595406784564</v>
      </c>
      <c r="B41" s="56" t="s">
        <v>74</v>
      </c>
      <c r="C41" s="56" t="s">
        <v>41</v>
      </c>
    </row>
    <row r="42" spans="1:3" hidden="1">
      <c r="A42" s="56">
        <v>0.13296595406784564</v>
      </c>
      <c r="B42" s="56" t="s">
        <v>75</v>
      </c>
      <c r="C42" s="56" t="s">
        <v>41</v>
      </c>
    </row>
    <row r="43" spans="1:3" hidden="1">
      <c r="A43" s="56">
        <v>0.13324884958572827</v>
      </c>
      <c r="B43" s="56" t="s">
        <v>71</v>
      </c>
      <c r="C43" s="56" t="s">
        <v>41</v>
      </c>
    </row>
    <row r="44" spans="1:3" hidden="1">
      <c r="A44" s="56">
        <v>0.13324884958572827</v>
      </c>
      <c r="B44" s="56" t="s">
        <v>76</v>
      </c>
      <c r="C44" s="56" t="s">
        <v>41</v>
      </c>
    </row>
    <row r="45" spans="1:3" hidden="1">
      <c r="A45" s="56">
        <v>0.13324884958572827</v>
      </c>
      <c r="B45" s="56" t="s">
        <v>77</v>
      </c>
      <c r="C45" s="56" t="s">
        <v>41</v>
      </c>
    </row>
    <row r="46" spans="1:3" hidden="1">
      <c r="A46" s="56">
        <v>0.15189865625981031</v>
      </c>
      <c r="B46" s="56" t="s">
        <v>74</v>
      </c>
      <c r="C46" s="56" t="s">
        <v>42</v>
      </c>
    </row>
    <row r="47" spans="1:3" hidden="1">
      <c r="A47" s="56">
        <v>0.15189865625981031</v>
      </c>
      <c r="B47" s="56" t="s">
        <v>75</v>
      </c>
      <c r="C47" s="56" t="s">
        <v>42</v>
      </c>
    </row>
    <row r="48" spans="1:3" hidden="1">
      <c r="A48" s="56">
        <v>0.15210292510929513</v>
      </c>
      <c r="B48" s="56" t="s">
        <v>71</v>
      </c>
      <c r="C48" s="56" t="s">
        <v>42</v>
      </c>
    </row>
    <row r="49" spans="1:3" hidden="1">
      <c r="A49" s="56">
        <v>0.15210292510929513</v>
      </c>
      <c r="B49" s="56" t="s">
        <v>76</v>
      </c>
      <c r="C49" s="56" t="s">
        <v>42</v>
      </c>
    </row>
    <row r="50" spans="1:3" hidden="1">
      <c r="A50" s="56">
        <v>0.15210292510929513</v>
      </c>
      <c r="B50" s="56" t="s">
        <v>77</v>
      </c>
      <c r="C50" s="56" t="s">
        <v>42</v>
      </c>
    </row>
    <row r="51" spans="1:3" hidden="1">
      <c r="A51" s="56">
        <v>0.24412993743401304</v>
      </c>
      <c r="B51" s="56" t="s">
        <v>71</v>
      </c>
      <c r="C51" s="56" t="s">
        <v>43</v>
      </c>
    </row>
    <row r="52" spans="1:3" hidden="1">
      <c r="A52" s="56">
        <v>0.24412993743401304</v>
      </c>
      <c r="B52" s="56" t="s">
        <v>76</v>
      </c>
      <c r="C52" s="56" t="s">
        <v>43</v>
      </c>
    </row>
    <row r="53" spans="1:3" hidden="1">
      <c r="A53" s="56">
        <v>0.24412993743401304</v>
      </c>
      <c r="B53" s="56" t="s">
        <v>77</v>
      </c>
      <c r="C53" s="56" t="s">
        <v>43</v>
      </c>
    </row>
    <row r="54" spans="1:3" hidden="1">
      <c r="A54" s="56">
        <v>0.24431849658678914</v>
      </c>
      <c r="B54" s="56" t="s">
        <v>74</v>
      </c>
      <c r="C54" s="56" t="s">
        <v>43</v>
      </c>
    </row>
    <row r="55" spans="1:3" hidden="1">
      <c r="A55" s="56">
        <v>0.24431849658678914</v>
      </c>
      <c r="B55" s="56" t="s">
        <v>75</v>
      </c>
      <c r="C55" s="56" t="s">
        <v>43</v>
      </c>
    </row>
    <row r="56" spans="1:3" hidden="1">
      <c r="A56" s="56">
        <v>0.34391985179078471</v>
      </c>
      <c r="B56" s="56" t="s">
        <v>71</v>
      </c>
      <c r="C56" s="56" t="s">
        <v>44</v>
      </c>
    </row>
    <row r="57" spans="1:3" hidden="1">
      <c r="A57" s="56">
        <v>0.34391985179078471</v>
      </c>
      <c r="B57" s="56" t="s">
        <v>76</v>
      </c>
      <c r="C57" s="56" t="s">
        <v>44</v>
      </c>
    </row>
    <row r="58" spans="1:3" hidden="1">
      <c r="A58" s="56">
        <v>0.34391985179078471</v>
      </c>
      <c r="B58" s="56" t="s">
        <v>77</v>
      </c>
      <c r="C58" s="56" t="s">
        <v>44</v>
      </c>
    </row>
    <row r="59" spans="1:3" hidden="1">
      <c r="A59" s="56">
        <v>0.34453116824759777</v>
      </c>
      <c r="B59" s="56" t="s">
        <v>74</v>
      </c>
      <c r="C59" s="56" t="s">
        <v>44</v>
      </c>
    </row>
    <row r="60" spans="1:3" hidden="1">
      <c r="A60" s="56">
        <v>0.34453116824759777</v>
      </c>
      <c r="B60" s="56" t="s">
        <v>75</v>
      </c>
      <c r="C60" s="56" t="s">
        <v>44</v>
      </c>
    </row>
    <row r="61" spans="1:3" hidden="1"/>
    <row r="62" spans="1:3" hidden="1"/>
    <row r="63" spans="1:3" hidden="1"/>
    <row r="64" spans="1:3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</sheetData>
  <sortState ref="A36:C101">
    <sortCondition ref="A36"/>
  </sortState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il xmlns="cb107c49-b6cf-4269-911f-035bf2e426fb">Anlage</Teil>
    <Stichwort xmlns="cb107c49-b6cf-4269-911f-035bf2e426fb">Sozialhilfe</Stichwort>
    <Datum xmlns="cb107c49-b6cf-4269-911f-035bf2e426fb">2020-06-04T22:00:00+00:00</Datum>
    <Punkt xmlns="cb107c49-b6cf-4269-911f-035bf2e426fb">00</Punkt>
    <Aktenzeichen xmlns="cb107c49-b6cf-4269-911f-035bf2e426fb">461-10/10</Aktenzeichen>
    <Jahr xmlns="cb107c49-b6cf-4269-911f-035bf2e426fb">2020</Jahr>
    <Nummer xmlns="cb107c49-b6cf-4269-911f-035bf2e426fb">00873</Nummer>
    <ECMBetreff xmlns="cb107c49-b6cf-4269-911f-035bf2e426fb">Anlage08.1 - Musterberechnung</ECMBetreff>
    <Anlagennummer xmlns="cb107c49-b6cf-4269-911f-035bf2e426fb">08.1</Anlagennummer>
    <_dlc_DocId xmlns="cb107c49-b6cf-4269-911f-035bf2e426fb">ACWWX6JK256K-336807826-50819</_dlc_DocId>
    <_dlc_DocIdUrl xmlns="cb107c49-b6cf-4269-911f-035bf2e426fb">
      <Url>https://extranet.nlt.de/extranet/_layouts/15/DocIdRedir.aspx?ID=ACWWX6JK256K-336807826-50819</Url>
      <Description>ACWWX6JK256K-336807826-50819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CMRundschreiben" ma:contentTypeID="0x0101002F84C39C83071F4E970F8AFBFF102FAA00E05D0EE32BC3CD4B90E80325DE3FF16E" ma:contentTypeVersion="7" ma:contentTypeDescription="" ma:contentTypeScope="" ma:versionID="63dea9d972e7442212e00b87415c6742">
  <xsd:schema xmlns:xsd="http://www.w3.org/2001/XMLSchema" xmlns:xs="http://www.w3.org/2001/XMLSchema" xmlns:p="http://schemas.microsoft.com/office/2006/metadata/properties" xmlns:ns2="cb107c49-b6cf-4269-911f-035bf2e426fb" targetNamespace="http://schemas.microsoft.com/office/2006/metadata/properties" ma:root="true" ma:fieldsID="2c39797d924b6906257ac1f27547e2e0" ns2:_="">
    <xsd:import namespace="cb107c49-b6cf-4269-911f-035bf2e426fb"/>
    <xsd:element name="properties">
      <xsd:complexType>
        <xsd:sequence>
          <xsd:element name="documentManagement">
            <xsd:complexType>
              <xsd:all>
                <xsd:element ref="ns2:Datum" minOccurs="0"/>
                <xsd:element ref="ns2:Jahr" minOccurs="0"/>
                <xsd:element ref="ns2:Nummer" minOccurs="0"/>
                <xsd:element ref="ns2:Punkt" minOccurs="0"/>
                <xsd:element ref="ns2:Aktenzeichen" minOccurs="0"/>
                <xsd:element ref="ns2:Teil" minOccurs="0"/>
                <xsd:element ref="ns2:Anlagennummer" minOccurs="0"/>
                <xsd:element ref="ns2:Stichwort" minOccurs="0"/>
                <xsd:element ref="ns2:ECMBetreff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107c49-b6cf-4269-911f-035bf2e426fb" elementFormDefault="qualified">
    <xsd:import namespace="http://schemas.microsoft.com/office/2006/documentManagement/types"/>
    <xsd:import namespace="http://schemas.microsoft.com/office/infopath/2007/PartnerControls"/>
    <xsd:element name="Datum" ma:index="1" nillable="true" ma:displayName="Datum" ma:format="DateOnly" ma:internalName="Datum">
      <xsd:simpleType>
        <xsd:restriction base="dms:DateTime"/>
      </xsd:simpleType>
    </xsd:element>
    <xsd:element name="Jahr" ma:index="2" nillable="true" ma:displayName="Jahr" ma:internalName="Jahr">
      <xsd:simpleType>
        <xsd:restriction base="dms:Text">
          <xsd:maxLength value="255"/>
        </xsd:restriction>
      </xsd:simpleType>
    </xsd:element>
    <xsd:element name="Nummer" ma:index="3" nillable="true" ma:displayName="Nummer" ma:internalName="Nummer">
      <xsd:simpleType>
        <xsd:restriction base="dms:Text">
          <xsd:maxLength value="255"/>
        </xsd:restriction>
      </xsd:simpleType>
    </xsd:element>
    <xsd:element name="Punkt" ma:index="4" nillable="true" ma:displayName="Punkt" ma:internalName="Punkt">
      <xsd:simpleType>
        <xsd:restriction base="dms:Text">
          <xsd:maxLength value="255"/>
        </xsd:restriction>
      </xsd:simpleType>
    </xsd:element>
    <xsd:element name="Aktenzeichen" ma:index="5" nillable="true" ma:displayName="Aktenzeichen" ma:internalName="Aktenzeichen">
      <xsd:simpleType>
        <xsd:restriction base="dms:Text">
          <xsd:maxLength value="255"/>
        </xsd:restriction>
      </xsd:simpleType>
    </xsd:element>
    <xsd:element name="Teil" ma:index="6" nillable="true" ma:displayName="Teil" ma:internalName="Teil">
      <xsd:simpleType>
        <xsd:restriction base="dms:Text">
          <xsd:maxLength value="255"/>
        </xsd:restriction>
      </xsd:simpleType>
    </xsd:element>
    <xsd:element name="Anlagennummer" ma:index="8" nillable="true" ma:displayName="Anlagennummer" ma:internalName="Anlagennummer">
      <xsd:simpleType>
        <xsd:restriction base="dms:Text">
          <xsd:maxLength value="255"/>
        </xsd:restriction>
      </xsd:simpleType>
    </xsd:element>
    <xsd:element name="Stichwort" ma:index="9" nillable="true" ma:displayName="Stichwort" ma:internalName="Stichwort">
      <xsd:simpleType>
        <xsd:restriction base="dms:Text">
          <xsd:maxLength value="255"/>
        </xsd:restriction>
      </xsd:simpleType>
    </xsd:element>
    <xsd:element name="ECMBetreff" ma:index="16" nillable="true" ma:displayName="ECMBetreff" ma:internalName="ECMBetreff">
      <xsd:simpleType>
        <xsd:restriction base="dms:Text">
          <xsd:maxLength value="255"/>
        </xsd:restriction>
      </xsd:simpleType>
    </xsd:element>
    <xsd:element name="_dlc_DocId" ma:index="17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18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9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Inhaltstyp"/>
        <xsd:element ref="dc:title" minOccurs="0" maxOccurs="1" ma:index="0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C9AF35-E025-48C6-BAE7-2ADCF334FEBC}">
  <ds:schemaRefs>
    <ds:schemaRef ds:uri="http://schemas.microsoft.com/office/2006/metadata/properties"/>
    <ds:schemaRef ds:uri="http://schemas.microsoft.com/office/infopath/2007/PartnerControls"/>
    <ds:schemaRef ds:uri="cb107c49-b6cf-4269-911f-035bf2e426fb"/>
  </ds:schemaRefs>
</ds:datastoreItem>
</file>

<file path=customXml/itemProps2.xml><?xml version="1.0" encoding="utf-8"?>
<ds:datastoreItem xmlns:ds="http://schemas.openxmlformats.org/officeDocument/2006/customXml" ds:itemID="{228A886D-E483-432F-A8BA-C7A220778F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E0FCC3-7725-45DF-9882-412FB8BF365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E1589AA-8316-449E-B84F-E94D3889FB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107c49-b6cf-4269-911f-035bf2e426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"Ambulant"</vt:lpstr>
      <vt:lpstr>"Teilstationär"</vt:lpstr>
      <vt:lpstr>Verhältniszahlen Ü 18</vt:lpstr>
      <vt:lpstr>'"Teilstationär"'!Druckbereich</vt:lpstr>
    </vt:vector>
  </TitlesOfParts>
  <Company>IT.Niedersachsen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202000873Anlage08.1Musterberechnung</dc:title>
  <dc:creator>Goede, Matthias (LS)</dc:creator>
  <cp:lastModifiedBy>wirrieselk</cp:lastModifiedBy>
  <cp:lastPrinted>2020-06-10T09:29:21Z</cp:lastPrinted>
  <dcterms:created xsi:type="dcterms:W3CDTF">2020-05-03T09:14:12Z</dcterms:created>
  <dcterms:modified xsi:type="dcterms:W3CDTF">2020-06-23T13:06:05Z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0x0101002F84C39C83071F4E970F8AFBFF102FAA00E05D0EE32BC3CD4B90E80325DE3FF16E</vt:lpwstr>
  </property>
  <property fmtid="{D5CDD505-2E9C-101B-9397-08002B2CF9AE}" pid="3" name="_dlc_DocIdItemGuid">
    <vt:lpwstr>ec07cfa6-bd91-461d-bb9f-d64a68d019c3</vt:lpwstr>
  </property>
</Properties>
</file>